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llt\OneDrive - Occupational Health Clinics for Ontario Workers Inc\Desktop\"/>
    </mc:Choice>
  </mc:AlternateContent>
  <xr:revisionPtr revIDLastSave="0" documentId="13_ncr:1_{EF69B5DA-8170-4C03-B418-A4BF9D3C1364}" xr6:coauthVersionLast="47" xr6:coauthVersionMax="47" xr10:uidLastSave="{00000000-0000-0000-0000-000000000000}"/>
  <bookViews>
    <workbookView xWindow="-120" yWindow="-120" windowWidth="29040" windowHeight="15840" firstSheet="1" activeTab="1" xr2:uid="{8619AF89-CFEC-460F-902B-B8ED8A75E85E}"/>
  </bookViews>
  <sheets>
    <sheet name="data" sheetId="8" state="hidden" r:id="rId1"/>
    <sheet name="Mouse Calculator " sheetId="5" r:id="rId2"/>
  </sheets>
  <definedNames>
    <definedName name="_xlnm._FilterDatabase" localSheetId="1" hidden="1">'Mouse Calculator '!$C$28:$C$49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8" l="1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 s="1"/>
  <c r="Y43" i="8" l="1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Y2" i="8"/>
  <c r="AB39" i="8"/>
  <c r="AB38" i="8"/>
  <c r="AB31" i="8"/>
  <c r="AB30" i="8"/>
  <c r="AB23" i="8"/>
  <c r="AB22" i="8"/>
  <c r="AB15" i="8"/>
  <c r="AB14" i="8"/>
  <c r="AB7" i="8"/>
  <c r="AB6" i="8"/>
  <c r="Z5" i="8"/>
  <c r="X5" i="8"/>
  <c r="AA3" i="8"/>
  <c r="AB3" i="8" s="1"/>
  <c r="Z3" i="8"/>
  <c r="X3" i="8"/>
  <c r="W3" i="8"/>
  <c r="W5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P2" i="8"/>
  <c r="AU41" i="8"/>
  <c r="AU40" i="8"/>
  <c r="AU39" i="8"/>
  <c r="AU38" i="8"/>
  <c r="AU37" i="8"/>
  <c r="AU36" i="8"/>
  <c r="AU35" i="8"/>
  <c r="AU34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U18" i="8"/>
  <c r="AU17" i="8"/>
  <c r="AU16" i="8"/>
  <c r="AU15" i="8"/>
  <c r="AU13" i="8"/>
  <c r="AU12" i="8"/>
  <c r="AU11" i="8"/>
  <c r="AU10" i="8"/>
  <c r="AU9" i="8"/>
  <c r="AU8" i="8"/>
  <c r="AU7" i="8"/>
  <c r="AU6" i="8"/>
  <c r="AU5" i="8"/>
  <c r="AU4" i="8"/>
  <c r="AU3" i="8"/>
  <c r="AU2" i="8"/>
  <c r="AQ41" i="8"/>
  <c r="AS41" i="8" s="1"/>
  <c r="AQ40" i="8"/>
  <c r="AS40" i="8" s="1"/>
  <c r="AQ39" i="8"/>
  <c r="AS39" i="8" s="1"/>
  <c r="AQ38" i="8"/>
  <c r="AS38" i="8" s="1"/>
  <c r="AQ37" i="8"/>
  <c r="AS37" i="8" s="1"/>
  <c r="AQ36" i="8"/>
  <c r="AS36" i="8" s="1"/>
  <c r="AQ35" i="8"/>
  <c r="AS35" i="8" s="1"/>
  <c r="AQ34" i="8"/>
  <c r="AS34" i="8" s="1"/>
  <c r="AQ33" i="8"/>
  <c r="AS33" i="8" s="1"/>
  <c r="AQ32" i="8"/>
  <c r="AS32" i="8" s="1"/>
  <c r="AQ31" i="8"/>
  <c r="AS31" i="8" s="1"/>
  <c r="AQ30" i="8"/>
  <c r="AS30" i="8" s="1"/>
  <c r="AQ29" i="8"/>
  <c r="AS29" i="8" s="1"/>
  <c r="AQ28" i="8"/>
  <c r="AS28" i="8" s="1"/>
  <c r="AQ27" i="8"/>
  <c r="AS27" i="8" s="1"/>
  <c r="AQ26" i="8"/>
  <c r="AS26" i="8" s="1"/>
  <c r="AQ25" i="8"/>
  <c r="AS25" i="8" s="1"/>
  <c r="AQ24" i="8"/>
  <c r="AS24" i="8" s="1"/>
  <c r="AQ23" i="8"/>
  <c r="AS23" i="8" s="1"/>
  <c r="AQ22" i="8"/>
  <c r="AS22" i="8" s="1"/>
  <c r="AQ21" i="8"/>
  <c r="AS21" i="8" s="1"/>
  <c r="AQ20" i="8"/>
  <c r="AS20" i="8" s="1"/>
  <c r="AQ19" i="8"/>
  <c r="AS19" i="8" s="1"/>
  <c r="AQ18" i="8"/>
  <c r="AS18" i="8" s="1"/>
  <c r="AQ17" i="8"/>
  <c r="AS17" i="8" s="1"/>
  <c r="AQ16" i="8"/>
  <c r="AS16" i="8" s="1"/>
  <c r="AQ15" i="8"/>
  <c r="AS15" i="8" s="1"/>
  <c r="AQ13" i="8"/>
  <c r="AS13" i="8" s="1"/>
  <c r="AQ12" i="8"/>
  <c r="AS12" i="8" s="1"/>
  <c r="AQ11" i="8"/>
  <c r="AS11" i="8" s="1"/>
  <c r="AQ10" i="8"/>
  <c r="AS10" i="8" s="1"/>
  <c r="AQ9" i="8"/>
  <c r="AS9" i="8" s="1"/>
  <c r="AQ8" i="8"/>
  <c r="AS8" i="8" s="1"/>
  <c r="AQ7" i="8"/>
  <c r="AS7" i="8" s="1"/>
  <c r="AQ6" i="8"/>
  <c r="AS6" i="8" s="1"/>
  <c r="AQ5" i="8"/>
  <c r="AS5" i="8" s="1"/>
  <c r="AQ4" i="8"/>
  <c r="AS4" i="8" s="1"/>
  <c r="AQ3" i="8"/>
  <c r="AS3" i="8" s="1"/>
  <c r="AQ2" i="8"/>
  <c r="AS2" i="8" s="1"/>
  <c r="AR14" i="8"/>
  <c r="AP14" i="8"/>
  <c r="AU14" i="8" s="1"/>
  <c r="AO14" i="8"/>
  <c r="AA2" i="8"/>
  <c r="AB2" i="8" s="1"/>
  <c r="AA43" i="8"/>
  <c r="AB43" i="8" s="1"/>
  <c r="AA42" i="8"/>
  <c r="AB42" i="8" s="1"/>
  <c r="AA41" i="8"/>
  <c r="AB41" i="8" s="1"/>
  <c r="AA40" i="8"/>
  <c r="AB40" i="8" s="1"/>
  <c r="AA39" i="8"/>
  <c r="AA38" i="8"/>
  <c r="AA37" i="8"/>
  <c r="AB37" i="8" s="1"/>
  <c r="AA36" i="8"/>
  <c r="AB36" i="8" s="1"/>
  <c r="AA35" i="8"/>
  <c r="AB35" i="8" s="1"/>
  <c r="AA34" i="8"/>
  <c r="AB34" i="8" s="1"/>
  <c r="AA33" i="8"/>
  <c r="AB33" i="8" s="1"/>
  <c r="AA32" i="8"/>
  <c r="AB32" i="8" s="1"/>
  <c r="AA31" i="8"/>
  <c r="AA30" i="8"/>
  <c r="AA29" i="8"/>
  <c r="AB29" i="8" s="1"/>
  <c r="AA28" i="8"/>
  <c r="AB28" i="8" s="1"/>
  <c r="AA27" i="8"/>
  <c r="AB27" i="8" s="1"/>
  <c r="AA26" i="8"/>
  <c r="AB26" i="8" s="1"/>
  <c r="AA25" i="8"/>
  <c r="AB25" i="8" s="1"/>
  <c r="AA24" i="8"/>
  <c r="AB24" i="8" s="1"/>
  <c r="AA23" i="8"/>
  <c r="AA22" i="8"/>
  <c r="AA21" i="8"/>
  <c r="AB21" i="8" s="1"/>
  <c r="AA20" i="8"/>
  <c r="AB20" i="8" s="1"/>
  <c r="AA19" i="8"/>
  <c r="AB19" i="8" s="1"/>
  <c r="AA18" i="8"/>
  <c r="AB18" i="8" s="1"/>
  <c r="AA17" i="8"/>
  <c r="AB17" i="8" s="1"/>
  <c r="AA16" i="8"/>
  <c r="AB16" i="8" s="1"/>
  <c r="AA15" i="8"/>
  <c r="AA14" i="8"/>
  <c r="AA13" i="8"/>
  <c r="AB13" i="8" s="1"/>
  <c r="AA12" i="8"/>
  <c r="AB12" i="8" s="1"/>
  <c r="AA11" i="8"/>
  <c r="AB11" i="8" s="1"/>
  <c r="AA10" i="8"/>
  <c r="AB10" i="8" s="1"/>
  <c r="AA9" i="8"/>
  <c r="AB9" i="8" s="1"/>
  <c r="AA8" i="8"/>
  <c r="AB8" i="8" s="1"/>
  <c r="AA7" i="8"/>
  <c r="AA6" i="8"/>
  <c r="AA5" i="8" s="1"/>
  <c r="AB5" i="8" s="1"/>
  <c r="AA4" i="8"/>
  <c r="AB4" i="8" s="1"/>
  <c r="AQ14" i="8" l="1"/>
  <c r="AS14" i="8" s="1"/>
  <c r="AS1" i="8" s="1"/>
  <c r="U25" i="8" l="1"/>
  <c r="D5" i="8" l="1"/>
  <c r="C5" i="8"/>
  <c r="D3" i="8"/>
  <c r="C3" i="8"/>
</calcChain>
</file>

<file path=xl/sharedStrings.xml><?xml version="1.0" encoding="utf-8"?>
<sst xmlns="http://schemas.openxmlformats.org/spreadsheetml/2006/main" count="18" uniqueCount="13">
  <si>
    <t>Height</t>
  </si>
  <si>
    <t>Hand length</t>
  </si>
  <si>
    <t>Handlength</t>
  </si>
  <si>
    <t>male</t>
  </si>
  <si>
    <t>female</t>
  </si>
  <si>
    <t>handlength</t>
  </si>
  <si>
    <t>HEIGHT</t>
  </si>
  <si>
    <t>handcircumference</t>
  </si>
  <si>
    <t xml:space="preserve"> </t>
  </si>
  <si>
    <t>Hand Length</t>
  </si>
  <si>
    <t>HAND BREADTH</t>
  </si>
  <si>
    <t>Height (mm)</t>
  </si>
  <si>
    <t>hand cicrcim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</si>
</sst>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1" fontId="1" fillId="0" borderId="0" xfId="0" applyNumberFormat="1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64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426"/>
      <color rgb="FF23C794"/>
      <color rgb="FF70AD47"/>
      <color rgb="FF975151"/>
      <color rgb="FF86988D"/>
      <color rgb="FF385723"/>
      <color rgb="FFED7D31"/>
      <color rgb="FFBA36AA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tif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737347</xdr:colOff>
      <xdr:row>0</xdr:row>
      <xdr:rowOff>136151</xdr:rowOff>
    </xdr:from>
    <xdr:to>
      <xdr:col>11</xdr:col>
      <xdr:colOff>724104</xdr:colOff>
      <xdr:row>13</xdr:row>
      <xdr:rowOff>247328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666510A-F000-4606-9FD7-544C27ACADBF}"/>
            </a:ext>
          </a:extLst>
        </xdr:cNvPr>
        <xdr:cNvGrpSpPr/>
      </xdr:nvGrpSpPr>
      <xdr:grpSpPr>
        <a:xfrm>
          <a:off x="7623922" y="136151"/>
          <a:ext cx="2310857" cy="3149652"/>
          <a:chOff x="15531354" y="11206"/>
          <a:chExt cx="2317580" cy="3215206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657401D-7AA3-4101-9055-FA8CD03A68B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300000">
            <a:off x="15531354" y="22412"/>
            <a:ext cx="2268000" cy="3204000"/>
          </a:xfrm>
          <a:prstGeom prst="rect">
            <a:avLst/>
          </a:prstGeom>
        </xdr:spPr>
      </xdr:pic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F007B4AC-9DC1-4EE3-A3E0-7BF5609185CC}"/>
              </a:ext>
            </a:extLst>
          </xdr:cNvPr>
          <xdr:cNvCxnSpPr/>
        </xdr:nvCxnSpPr>
        <xdr:spPr>
          <a:xfrm>
            <a:off x="16742038" y="11206"/>
            <a:ext cx="0" cy="2812676"/>
          </a:xfrm>
          <a:prstGeom prst="straightConnector1">
            <a:avLst/>
          </a:prstGeom>
          <a:ln w="38100">
            <a:solidFill>
              <a:srgbClr val="005426"/>
            </a:solidFill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AAD84EA4-3C47-4E9D-AC2E-2D705C0DA74D}"/>
              </a:ext>
            </a:extLst>
          </xdr:cNvPr>
          <xdr:cNvSpPr txBox="1"/>
        </xdr:nvSpPr>
        <xdr:spPr>
          <a:xfrm>
            <a:off x="16700839" y="1742006"/>
            <a:ext cx="1148095" cy="3504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1200" b="1">
                <a:solidFill>
                  <a:srgbClr val="005426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Hand Length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89647</xdr:rowOff>
    </xdr:from>
    <xdr:to>
      <xdr:col>9</xdr:col>
      <xdr:colOff>458880</xdr:colOff>
      <xdr:row>14</xdr:row>
      <xdr:rowOff>7372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2DBAA01F-A251-4AA3-A1C3-57083F973AF9}"/>
            </a:ext>
          </a:extLst>
        </xdr:cNvPr>
        <xdr:cNvGrpSpPr/>
      </xdr:nvGrpSpPr>
      <xdr:grpSpPr>
        <a:xfrm>
          <a:off x="66675" y="89647"/>
          <a:ext cx="7278780" cy="3337200"/>
          <a:chOff x="11429092" y="3537857"/>
          <a:chExt cx="7328213" cy="3421499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F1B0CDC4-FEFD-46CD-AB8A-2114E5C98C4F}"/>
              </a:ext>
            </a:extLst>
          </xdr:cNvPr>
          <xdr:cNvSpPr/>
        </xdr:nvSpPr>
        <xdr:spPr>
          <a:xfrm>
            <a:off x="11960679" y="4503964"/>
            <a:ext cx="5737412" cy="1510393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3500"/>
              </a:lnSpc>
            </a:pPr>
            <a:r>
              <a:rPr lang="en-US" sz="4400" b="1" cap="none" spc="0">
                <a:ln w="12700">
                  <a:solidFill>
                    <a:schemeClr val="accent1">
                      <a:lumMod val="75000"/>
                    </a:schemeClr>
                  </a:solidFill>
                  <a:prstDash val="solid"/>
                </a:ln>
                <a:solidFill>
                  <a:schemeClr val="accent1">
                    <a:lumMod val="75000"/>
                  </a:schemeClr>
                </a:solidFill>
                <a:effectLst/>
              </a:rPr>
              <a:t>Computer Mouse Size Calculator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C3C7C278-CF6E-4E5B-82EB-67E9BFAC0D11}"/>
              </a:ext>
            </a:extLst>
          </xdr:cNvPr>
          <xdr:cNvSpPr txBox="1"/>
        </xdr:nvSpPr>
        <xdr:spPr>
          <a:xfrm>
            <a:off x="11429092" y="5399067"/>
            <a:ext cx="7328213" cy="156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CA" sz="1200" b="0" i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Using a proper size mouse in an important step to preventing injuries.  The correct sized mouse will help to reduce awkward postures and contact stress on the hand and wrist.</a:t>
            </a:r>
            <a:r>
              <a:rPr lang="en-CA" sz="12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lang="en-CA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CA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CA" sz="14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Steps</a:t>
            </a:r>
          </a:p>
          <a:p>
            <a:r>
              <a:rPr lang="en-CA" sz="1200" b="0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1) Measure from the tip of the middle finger to the first crease of the wrist to determine your hand length.</a:t>
            </a:r>
            <a:r>
              <a:rPr lang="en-CA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r>
              <a:rPr lang="en-CA" sz="1200" b="0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2) Compare the measured value to the table below. </a:t>
            </a:r>
            <a:r>
              <a:rPr lang="en-CA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A34DCA5-ECD9-4B13-9C67-1980286A80E9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58750" y="3537857"/>
            <a:ext cx="3954407" cy="86591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119903</xdr:colOff>
      <xdr:row>14</xdr:row>
      <xdr:rowOff>44263</xdr:rowOff>
    </xdr:from>
    <xdr:to>
      <xdr:col>11</xdr:col>
      <xdr:colOff>830555</xdr:colOff>
      <xdr:row>22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9767423-B38C-4741-B3A1-6D62F8B7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3" y="3463738"/>
          <a:ext cx="9921327" cy="2632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8AE4-9E81-4E73-B828-05E388217C92}">
  <dimension ref="A1:AU61"/>
  <sheetViews>
    <sheetView workbookViewId="0">
      <selection activeCell="M52" sqref="M52"/>
    </sheetView>
  </sheetViews>
  <sheetFormatPr defaultRowHeight="15" x14ac:dyDescent="0.25"/>
  <cols>
    <col min="14" max="20" width="9.140625" style="8"/>
    <col min="25" max="27" width="9.140625" style="8"/>
  </cols>
  <sheetData>
    <row r="1" spans="1:47" x14ac:dyDescent="0.25">
      <c r="A1" t="s">
        <v>0</v>
      </c>
      <c r="B1" t="s">
        <v>0</v>
      </c>
      <c r="C1" t="s">
        <v>1</v>
      </c>
      <c r="D1" t="s">
        <v>2</v>
      </c>
      <c r="H1" t="s">
        <v>3</v>
      </c>
      <c r="I1" s="8" t="s">
        <v>6</v>
      </c>
      <c r="J1" s="8" t="s">
        <v>6</v>
      </c>
      <c r="K1" s="18"/>
      <c r="L1" s="18"/>
      <c r="M1" s="18" t="s">
        <v>5</v>
      </c>
      <c r="N1" s="18" t="s">
        <v>5</v>
      </c>
      <c r="O1" s="18"/>
      <c r="P1" s="18"/>
      <c r="Q1" s="18"/>
      <c r="R1" s="18"/>
      <c r="S1" s="19"/>
      <c r="T1" s="19"/>
      <c r="U1" t="s">
        <v>4</v>
      </c>
      <c r="V1" s="8" t="s">
        <v>8</v>
      </c>
      <c r="W1" s="8" t="s">
        <v>0</v>
      </c>
      <c r="X1" s="22" t="s">
        <v>9</v>
      </c>
      <c r="Y1" s="22"/>
      <c r="Z1" s="22" t="s">
        <v>10</v>
      </c>
      <c r="AA1" s="22" t="s">
        <v>12</v>
      </c>
      <c r="AE1" s="8"/>
      <c r="AF1" s="8"/>
      <c r="AG1" s="18"/>
      <c r="AH1" s="18"/>
      <c r="AI1" s="18"/>
      <c r="AJ1" s="18"/>
      <c r="AK1" s="18"/>
      <c r="AN1" s="8"/>
      <c r="AO1" s="23" t="s">
        <v>11</v>
      </c>
      <c r="AP1" s="22" t="s">
        <v>10</v>
      </c>
      <c r="AQ1" s="22"/>
      <c r="AR1" s="19" t="s">
        <v>7</v>
      </c>
      <c r="AS1" s="19">
        <f>+AVERAGE(AS2:AS41)</f>
        <v>34.716020618751877</v>
      </c>
      <c r="AT1" s="22"/>
    </row>
    <row r="2" spans="1:47" x14ac:dyDescent="0.25">
      <c r="A2">
        <v>51</v>
      </c>
      <c r="B2">
        <v>1295</v>
      </c>
      <c r="C2">
        <v>5.7112230448159069</v>
      </c>
      <c r="D2">
        <v>145.06506533832402</v>
      </c>
      <c r="I2" s="8">
        <v>55</v>
      </c>
      <c r="J2" s="19">
        <v>1397</v>
      </c>
      <c r="K2" s="18"/>
      <c r="L2" s="18"/>
      <c r="M2" s="18">
        <f>+N2/25.4</f>
        <v>6.0021963285324826</v>
      </c>
      <c r="N2" s="18">
        <v>152.45578674472506</v>
      </c>
      <c r="P2" s="18">
        <f>+O2/25.4</f>
        <v>0</v>
      </c>
      <c r="Q2" s="18"/>
      <c r="R2" s="18"/>
      <c r="V2" s="18">
        <v>51</v>
      </c>
      <c r="W2" s="20">
        <v>1295</v>
      </c>
      <c r="X2" s="18">
        <v>145.06506533832402</v>
      </c>
      <c r="Y2" s="18">
        <f>+X2/25.4</f>
        <v>5.7112230448159069</v>
      </c>
      <c r="Z2" s="18">
        <v>68</v>
      </c>
      <c r="AA2" s="18">
        <f>+(Z2*2)+28.691</f>
        <v>164.691</v>
      </c>
      <c r="AB2">
        <f>+AA2/25.4</f>
        <v>6.4838976377952759</v>
      </c>
      <c r="AE2" s="8"/>
      <c r="AF2" s="19"/>
      <c r="AG2" s="18"/>
      <c r="AH2" s="18"/>
      <c r="AI2" s="18"/>
      <c r="AJ2" s="18"/>
      <c r="AN2" s="18">
        <v>60</v>
      </c>
      <c r="AO2" s="8">
        <v>1528</v>
      </c>
      <c r="AP2" s="8">
        <v>79</v>
      </c>
      <c r="AQ2" s="8">
        <f>+AP2*2</f>
        <v>158</v>
      </c>
      <c r="AR2" s="8">
        <v>193</v>
      </c>
      <c r="AS2" s="19">
        <f t="shared" ref="AS2:AS40" si="0">+AR2-AQ2</f>
        <v>35</v>
      </c>
      <c r="AT2" s="8"/>
      <c r="AU2">
        <f>+(AP2*2)+35</f>
        <v>193</v>
      </c>
    </row>
    <row r="3" spans="1:47" x14ac:dyDescent="0.25">
      <c r="A3">
        <v>51.5</v>
      </c>
      <c r="B3">
        <v>1308</v>
      </c>
      <c r="C3">
        <f>+AVERAGE(C4,C2)</f>
        <v>5.8569071234162609</v>
      </c>
      <c r="D3">
        <f>+AVERAGE(D4,D2)</f>
        <v>148.76544093477301</v>
      </c>
      <c r="I3" s="8">
        <v>55.5</v>
      </c>
      <c r="J3" s="19">
        <v>1410</v>
      </c>
      <c r="K3" s="18"/>
      <c r="L3" s="18"/>
      <c r="M3" s="18">
        <f t="shared" ref="M3:M52" si="1">+N3/25.4</f>
        <v>6.0597860853275156</v>
      </c>
      <c r="N3" s="18">
        <v>153.91856656731889</v>
      </c>
      <c r="P3" s="18">
        <f t="shared" ref="P3:P52" si="2">+O3/25.4</f>
        <v>0</v>
      </c>
      <c r="Q3" s="18"/>
      <c r="R3" s="18"/>
      <c r="S3" s="19"/>
      <c r="T3" s="19"/>
      <c r="V3" s="18">
        <v>51.5</v>
      </c>
      <c r="W3" s="20">
        <f>+AVERAGE(W2,W4)</f>
        <v>1308</v>
      </c>
      <c r="X3" s="20">
        <f t="shared" ref="X3:AA3" si="3">+AVERAGE(X2,X4)</f>
        <v>148.76544093477301</v>
      </c>
      <c r="Y3" s="18">
        <f t="shared" ref="Y3:Y43" si="4">+X3/25.4</f>
        <v>5.8569071234162609</v>
      </c>
      <c r="Z3" s="20">
        <f t="shared" si="3"/>
        <v>67.02</v>
      </c>
      <c r="AA3" s="20">
        <f t="shared" si="3"/>
        <v>162.73099999999999</v>
      </c>
      <c r="AB3" s="8">
        <f t="shared" ref="AB3:AB43" si="5">+AA3/25.4</f>
        <v>6.4067322834645672</v>
      </c>
      <c r="AE3" s="8"/>
      <c r="AF3" s="19"/>
      <c r="AG3" s="18"/>
      <c r="AH3" s="18"/>
      <c r="AI3" s="18"/>
      <c r="AJ3" s="18"/>
      <c r="AK3" s="8"/>
      <c r="AN3" s="18">
        <v>60.5</v>
      </c>
      <c r="AO3" s="19">
        <v>1542</v>
      </c>
      <c r="AP3" s="19">
        <v>79</v>
      </c>
      <c r="AQ3" s="8">
        <f t="shared" ref="AQ3:AQ41" si="6">+AP3*2</f>
        <v>158</v>
      </c>
      <c r="AR3" s="19">
        <v>196</v>
      </c>
      <c r="AS3" s="19">
        <f t="shared" si="0"/>
        <v>38</v>
      </c>
      <c r="AT3" s="19"/>
      <c r="AU3" s="8">
        <f t="shared" ref="AU3:AU41" si="7">+(AP3*2)+35</f>
        <v>193</v>
      </c>
    </row>
    <row r="4" spans="1:47" x14ac:dyDescent="0.25">
      <c r="A4">
        <v>52</v>
      </c>
      <c r="B4">
        <v>1321</v>
      </c>
      <c r="C4">
        <v>6.0025912020166148</v>
      </c>
      <c r="D4">
        <v>152.465816531222</v>
      </c>
      <c r="I4" s="8">
        <v>56</v>
      </c>
      <c r="J4" s="19">
        <v>1422</v>
      </c>
      <c r="K4" s="18"/>
      <c r="L4" s="18"/>
      <c r="M4" s="18">
        <f t="shared" si="1"/>
        <v>6.1173758421225486</v>
      </c>
      <c r="N4" s="18">
        <v>155.38134638991272</v>
      </c>
      <c r="P4" s="18">
        <f t="shared" si="2"/>
        <v>0</v>
      </c>
      <c r="Q4" s="18"/>
      <c r="R4" s="18"/>
      <c r="S4" s="19"/>
      <c r="T4" s="19"/>
      <c r="V4" s="18">
        <v>52</v>
      </c>
      <c r="W4" s="20">
        <v>1321</v>
      </c>
      <c r="X4" s="18">
        <v>152.465816531222</v>
      </c>
      <c r="Y4" s="18">
        <f t="shared" si="4"/>
        <v>6.0025912020166148</v>
      </c>
      <c r="Z4" s="18">
        <v>66.039999999999992</v>
      </c>
      <c r="AA4" s="18">
        <f t="shared" ref="AA4:AA43" si="8">+(Z4*2)+28.691</f>
        <v>160.77099999999999</v>
      </c>
      <c r="AB4" s="8">
        <f t="shared" si="5"/>
        <v>6.3295669291338577</v>
      </c>
      <c r="AE4" s="8"/>
      <c r="AF4" s="19"/>
      <c r="AG4" s="18"/>
      <c r="AH4" s="18"/>
      <c r="AI4" s="18"/>
      <c r="AJ4" s="18"/>
      <c r="AK4" s="8"/>
      <c r="AN4" s="18">
        <v>61</v>
      </c>
      <c r="AO4" s="19">
        <v>1559.5</v>
      </c>
      <c r="AP4" s="19">
        <v>81.5</v>
      </c>
      <c r="AQ4" s="8">
        <f t="shared" si="6"/>
        <v>163</v>
      </c>
      <c r="AR4" s="19">
        <v>195.5</v>
      </c>
      <c r="AS4" s="19">
        <f t="shared" si="0"/>
        <v>32.5</v>
      </c>
      <c r="AT4" s="19"/>
      <c r="AU4" s="8">
        <f t="shared" si="7"/>
        <v>198</v>
      </c>
    </row>
    <row r="5" spans="1:47" x14ac:dyDescent="0.25">
      <c r="A5">
        <v>52.5</v>
      </c>
      <c r="B5">
        <v>1333</v>
      </c>
      <c r="C5">
        <f>+AVERAGE(C4,C6)</f>
        <v>6.0424681940028062</v>
      </c>
      <c r="D5">
        <f>+AVERAGE(D4,D6)</f>
        <v>153.47869212767125</v>
      </c>
      <c r="I5" s="8">
        <v>56.5</v>
      </c>
      <c r="J5" s="19">
        <v>1435</v>
      </c>
      <c r="K5" s="18"/>
      <c r="L5" s="18"/>
      <c r="M5" s="18">
        <f t="shared" si="1"/>
        <v>6.1749655989175816</v>
      </c>
      <c r="N5" s="18">
        <v>156.84412621250655</v>
      </c>
      <c r="P5" s="18">
        <f t="shared" si="2"/>
        <v>0</v>
      </c>
      <c r="Q5" s="18"/>
      <c r="R5" s="18"/>
      <c r="S5" s="19"/>
      <c r="T5" s="19"/>
      <c r="V5" s="18">
        <v>52.5</v>
      </c>
      <c r="W5" s="20">
        <f>+AVERAGE(W6,W4)</f>
        <v>1333.5</v>
      </c>
      <c r="X5" s="20">
        <f t="shared" ref="X5:AA5" si="9">+AVERAGE(X6,X4)</f>
        <v>153.47869212767125</v>
      </c>
      <c r="Y5" s="18">
        <f t="shared" si="4"/>
        <v>6.0424681940028053</v>
      </c>
      <c r="Z5" s="20">
        <f t="shared" si="9"/>
        <v>66.167000000000002</v>
      </c>
      <c r="AA5" s="20">
        <f t="shared" si="9"/>
        <v>161.02499999999998</v>
      </c>
      <c r="AB5" s="8">
        <f t="shared" si="5"/>
        <v>6.3395669291338574</v>
      </c>
      <c r="AE5" s="8"/>
      <c r="AF5" s="19"/>
      <c r="AG5" s="18"/>
      <c r="AH5" s="18"/>
      <c r="AI5" s="18"/>
      <c r="AJ5" s="18"/>
      <c r="AK5" s="8"/>
      <c r="AN5" s="18">
        <v>61.5</v>
      </c>
      <c r="AO5" s="19">
        <v>1571.7368421052631</v>
      </c>
      <c r="AP5" s="19">
        <v>83</v>
      </c>
      <c r="AQ5" s="8">
        <f t="shared" si="6"/>
        <v>166</v>
      </c>
      <c r="AR5" s="19">
        <v>197.31578947368422</v>
      </c>
      <c r="AS5" s="19">
        <f t="shared" si="0"/>
        <v>31.31578947368422</v>
      </c>
      <c r="AT5" s="19"/>
      <c r="AU5" s="8">
        <f t="shared" si="7"/>
        <v>201</v>
      </c>
    </row>
    <row r="6" spans="1:47" x14ac:dyDescent="0.25">
      <c r="A6">
        <v>53</v>
      </c>
      <c r="B6">
        <v>1346</v>
      </c>
      <c r="C6">
        <v>6.0823451859889968</v>
      </c>
      <c r="D6">
        <v>154.4915677241205</v>
      </c>
      <c r="I6" s="8">
        <v>57</v>
      </c>
      <c r="J6" s="19">
        <v>1448</v>
      </c>
      <c r="K6" s="18"/>
      <c r="L6" s="18"/>
      <c r="M6" s="18">
        <f t="shared" si="1"/>
        <v>6.2325553557126137</v>
      </c>
      <c r="N6" s="18">
        <v>158.30690603510038</v>
      </c>
      <c r="P6" s="18">
        <f t="shared" si="2"/>
        <v>0</v>
      </c>
      <c r="Q6" s="18"/>
      <c r="R6" s="18"/>
      <c r="S6" s="19"/>
      <c r="T6" s="19"/>
      <c r="V6" s="18">
        <v>53</v>
      </c>
      <c r="W6" s="20">
        <v>1346</v>
      </c>
      <c r="X6" s="18">
        <v>154.4915677241205</v>
      </c>
      <c r="Y6" s="18">
        <f t="shared" si="4"/>
        <v>6.0823451859889968</v>
      </c>
      <c r="Z6" s="18">
        <v>66.293999999999997</v>
      </c>
      <c r="AA6" s="18">
        <f t="shared" si="8"/>
        <v>161.279</v>
      </c>
      <c r="AB6" s="8">
        <f t="shared" si="5"/>
        <v>6.3495669291338581</v>
      </c>
      <c r="AE6" s="8"/>
      <c r="AF6" s="19"/>
      <c r="AG6" s="18"/>
      <c r="AH6" s="18"/>
      <c r="AI6" s="18"/>
      <c r="AJ6" s="18"/>
      <c r="AK6" s="8"/>
      <c r="AN6" s="18">
        <v>62</v>
      </c>
      <c r="AO6" s="19">
        <v>1582</v>
      </c>
      <c r="AP6" s="19">
        <v>82.181818181818187</v>
      </c>
      <c r="AQ6" s="8">
        <f t="shared" si="6"/>
        <v>164.36363636363637</v>
      </c>
      <c r="AR6" s="19">
        <v>195.81818181818181</v>
      </c>
      <c r="AS6" s="19">
        <f t="shared" si="0"/>
        <v>31.454545454545439</v>
      </c>
      <c r="AT6" s="19"/>
      <c r="AU6" s="8">
        <f t="shared" si="7"/>
        <v>199.36363636363637</v>
      </c>
    </row>
    <row r="7" spans="1:47" x14ac:dyDescent="0.25">
      <c r="A7">
        <v>53.5</v>
      </c>
      <c r="B7">
        <v>1359</v>
      </c>
      <c r="C7">
        <v>6.1104259416149009</v>
      </c>
      <c r="D7">
        <v>155.20481891701849</v>
      </c>
      <c r="I7" s="8">
        <v>57.5</v>
      </c>
      <c r="J7" s="19">
        <v>1461</v>
      </c>
      <c r="K7" s="18"/>
      <c r="L7" s="18"/>
      <c r="M7" s="18">
        <f t="shared" si="1"/>
        <v>6.2901451125076466</v>
      </c>
      <c r="N7" s="18">
        <v>159.76968585769421</v>
      </c>
      <c r="P7" s="18">
        <f t="shared" si="2"/>
        <v>0</v>
      </c>
      <c r="Q7" s="18"/>
      <c r="R7" s="18"/>
      <c r="S7" s="19"/>
      <c r="T7" s="19"/>
      <c r="V7" s="18">
        <v>53.5</v>
      </c>
      <c r="W7" s="20">
        <v>1359</v>
      </c>
      <c r="X7" s="18">
        <v>155.20481891701849</v>
      </c>
      <c r="Y7" s="18">
        <f t="shared" si="4"/>
        <v>6.1104259416149009</v>
      </c>
      <c r="Z7" s="18">
        <v>66.548000000000002</v>
      </c>
      <c r="AA7" s="18">
        <f t="shared" si="8"/>
        <v>161.78700000000001</v>
      </c>
      <c r="AB7" s="8">
        <f t="shared" si="5"/>
        <v>6.3695669291338586</v>
      </c>
      <c r="AE7" s="8"/>
      <c r="AF7" s="19"/>
      <c r="AG7" s="18"/>
      <c r="AH7" s="18"/>
      <c r="AI7" s="18"/>
      <c r="AJ7" s="18"/>
      <c r="AK7" s="8"/>
      <c r="AN7" s="18">
        <v>62.5</v>
      </c>
      <c r="AO7" s="19">
        <v>1593.9375</v>
      </c>
      <c r="AP7" s="19">
        <v>82.6875</v>
      </c>
      <c r="AQ7" s="8">
        <f t="shared" si="6"/>
        <v>165.375</v>
      </c>
      <c r="AR7" s="19">
        <v>197.4375</v>
      </c>
      <c r="AS7" s="19">
        <f t="shared" si="0"/>
        <v>32.0625</v>
      </c>
      <c r="AT7" s="19"/>
      <c r="AU7" s="8">
        <f t="shared" si="7"/>
        <v>200.375</v>
      </c>
    </row>
    <row r="8" spans="1:47" x14ac:dyDescent="0.25">
      <c r="A8">
        <v>54</v>
      </c>
      <c r="B8">
        <v>1372</v>
      </c>
      <c r="C8">
        <v>6.1538172834175553</v>
      </c>
      <c r="D8">
        <v>156.3069589988059</v>
      </c>
      <c r="I8" s="8">
        <v>58</v>
      </c>
      <c r="J8" s="19">
        <v>1473</v>
      </c>
      <c r="K8" s="18"/>
      <c r="L8" s="18"/>
      <c r="M8" s="18">
        <f t="shared" si="1"/>
        <v>6.3477348693026796</v>
      </c>
      <c r="N8" s="18">
        <v>161.23246568028804</v>
      </c>
      <c r="P8" s="18">
        <f t="shared" si="2"/>
        <v>0</v>
      </c>
      <c r="Q8" s="18"/>
      <c r="R8" s="18"/>
      <c r="S8" s="19"/>
      <c r="T8" s="19"/>
      <c r="V8" s="18">
        <v>54</v>
      </c>
      <c r="W8" s="20">
        <v>1372</v>
      </c>
      <c r="X8" s="18">
        <v>156.3069589988059</v>
      </c>
      <c r="Y8" s="18">
        <f t="shared" si="4"/>
        <v>6.1538172834175553</v>
      </c>
      <c r="Z8" s="18">
        <v>66.801999999999992</v>
      </c>
      <c r="AA8" s="18">
        <f t="shared" si="8"/>
        <v>162.29499999999999</v>
      </c>
      <c r="AB8" s="8">
        <f t="shared" si="5"/>
        <v>6.3895669291338582</v>
      </c>
      <c r="AE8" s="8"/>
      <c r="AF8" s="19"/>
      <c r="AG8" s="18"/>
      <c r="AH8" s="18"/>
      <c r="AI8" s="18"/>
      <c r="AJ8" s="18"/>
      <c r="AK8" s="8"/>
      <c r="AN8" s="18">
        <v>63</v>
      </c>
      <c r="AO8" s="19">
        <v>1606.3714285714286</v>
      </c>
      <c r="AP8" s="19">
        <v>82.885714285714286</v>
      </c>
      <c r="AQ8" s="8">
        <f t="shared" si="6"/>
        <v>165.77142857142857</v>
      </c>
      <c r="AR8" s="19">
        <v>199.57142857142858</v>
      </c>
      <c r="AS8" s="19">
        <f t="shared" si="0"/>
        <v>33.800000000000011</v>
      </c>
      <c r="AT8" s="19"/>
      <c r="AU8" s="8">
        <f t="shared" si="7"/>
        <v>200.77142857142857</v>
      </c>
    </row>
    <row r="9" spans="1:47" x14ac:dyDescent="0.25">
      <c r="A9">
        <v>54.5</v>
      </c>
      <c r="B9">
        <v>1384</v>
      </c>
      <c r="C9">
        <v>6.1949650659864695</v>
      </c>
      <c r="D9">
        <v>157.35211267605632</v>
      </c>
      <c r="I9" s="8">
        <v>58.5</v>
      </c>
      <c r="J9" s="19">
        <v>1486</v>
      </c>
      <c r="K9" s="18"/>
      <c r="L9" s="18"/>
      <c r="M9" s="18">
        <f t="shared" si="1"/>
        <v>6.4053246260977117</v>
      </c>
      <c r="N9" s="18">
        <v>162.69524550288187</v>
      </c>
      <c r="P9" s="18">
        <f t="shared" si="2"/>
        <v>0</v>
      </c>
      <c r="Q9" s="18"/>
      <c r="R9" s="18"/>
      <c r="S9" s="19"/>
      <c r="T9" s="19"/>
      <c r="V9" s="18">
        <v>54.5</v>
      </c>
      <c r="W9" s="20">
        <v>1384</v>
      </c>
      <c r="X9" s="18">
        <v>157.35211267605632</v>
      </c>
      <c r="Y9" s="18">
        <f t="shared" si="4"/>
        <v>6.1949650659864695</v>
      </c>
      <c r="Z9" s="18">
        <v>67.055999999999997</v>
      </c>
      <c r="AA9" s="18">
        <f t="shared" si="8"/>
        <v>162.803</v>
      </c>
      <c r="AB9" s="8">
        <f t="shared" si="5"/>
        <v>6.4095669291338586</v>
      </c>
      <c r="AE9" s="8"/>
      <c r="AF9" s="19"/>
      <c r="AG9" s="18"/>
      <c r="AH9" s="18"/>
      <c r="AI9" s="18"/>
      <c r="AJ9" s="18"/>
      <c r="AK9" s="8"/>
      <c r="AN9" s="18">
        <v>63.5</v>
      </c>
      <c r="AO9" s="19">
        <v>1619.7272727272727</v>
      </c>
      <c r="AP9" s="19">
        <v>85.454545454545453</v>
      </c>
      <c r="AQ9" s="8">
        <f t="shared" si="6"/>
        <v>170.90909090909091</v>
      </c>
      <c r="AR9" s="19">
        <v>204.6</v>
      </c>
      <c r="AS9" s="19">
        <f t="shared" si="0"/>
        <v>33.690909090909088</v>
      </c>
      <c r="AT9" s="19"/>
      <c r="AU9" s="8">
        <f t="shared" si="7"/>
        <v>205.90909090909091</v>
      </c>
    </row>
    <row r="10" spans="1:47" x14ac:dyDescent="0.25">
      <c r="A10">
        <v>55</v>
      </c>
      <c r="B10">
        <v>1397</v>
      </c>
      <c r="C10">
        <v>6.3083158044086201</v>
      </c>
      <c r="D10">
        <v>160.23122143197895</v>
      </c>
      <c r="I10" s="8">
        <v>59</v>
      </c>
      <c r="J10" s="19">
        <v>1499</v>
      </c>
      <c r="K10" s="18"/>
      <c r="L10" s="18"/>
      <c r="M10" s="18">
        <f t="shared" si="1"/>
        <v>6.4629143828927447</v>
      </c>
      <c r="N10" s="18">
        <v>164.15802532547571</v>
      </c>
      <c r="P10" s="18">
        <f t="shared" si="2"/>
        <v>0</v>
      </c>
      <c r="Q10" s="18"/>
      <c r="R10" s="18"/>
      <c r="S10" s="19"/>
      <c r="T10" s="19"/>
      <c r="V10" s="18">
        <v>55</v>
      </c>
      <c r="W10" s="20">
        <v>1397</v>
      </c>
      <c r="X10" s="18">
        <v>159.26290025018341</v>
      </c>
      <c r="Y10" s="18">
        <f t="shared" si="4"/>
        <v>6.2701929232355678</v>
      </c>
      <c r="Z10" s="18">
        <v>67.309999999999988</v>
      </c>
      <c r="AA10" s="18">
        <f t="shared" si="8"/>
        <v>163.31099999999998</v>
      </c>
      <c r="AB10" s="8">
        <f t="shared" si="5"/>
        <v>6.4295669291338582</v>
      </c>
      <c r="AE10" s="8"/>
      <c r="AF10" s="19"/>
      <c r="AG10" s="18"/>
      <c r="AH10" s="18"/>
      <c r="AI10" s="18"/>
      <c r="AJ10" s="18"/>
      <c r="AK10" s="8"/>
      <c r="AN10" s="18">
        <v>64</v>
      </c>
      <c r="AO10" s="19">
        <v>1631.5806451612902</v>
      </c>
      <c r="AP10" s="19">
        <v>84.741935483870961</v>
      </c>
      <c r="AQ10" s="8">
        <f t="shared" si="6"/>
        <v>169.48387096774192</v>
      </c>
      <c r="AR10" s="19">
        <v>203.11290322580646</v>
      </c>
      <c r="AS10" s="19">
        <f t="shared" si="0"/>
        <v>33.629032258064541</v>
      </c>
      <c r="AT10" s="19"/>
      <c r="AU10" s="8">
        <f t="shared" si="7"/>
        <v>204.48387096774192</v>
      </c>
    </row>
    <row r="11" spans="1:47" x14ac:dyDescent="0.25">
      <c r="A11">
        <v>55.5</v>
      </c>
      <c r="B11">
        <v>1410</v>
      </c>
      <c r="C11">
        <v>6.3060440891391565</v>
      </c>
      <c r="D11">
        <v>160.17351986413456</v>
      </c>
      <c r="I11" s="8">
        <v>59.5</v>
      </c>
      <c r="J11" s="19">
        <v>1511</v>
      </c>
      <c r="K11" s="18"/>
      <c r="L11" s="18"/>
      <c r="M11" s="18">
        <f t="shared" si="1"/>
        <v>6.5205041396877776</v>
      </c>
      <c r="N11" s="18">
        <v>165.62080514806954</v>
      </c>
      <c r="O11" s="18">
        <f>+AVERAGE(O12:O51)</f>
        <v>-1.4627798225938364</v>
      </c>
      <c r="P11" s="18">
        <f t="shared" si="2"/>
        <v>-5.7589756795032934E-2</v>
      </c>
      <c r="Q11" s="18"/>
      <c r="R11" s="18"/>
      <c r="S11" s="19"/>
      <c r="T11" s="19"/>
      <c r="V11" s="18">
        <v>55.5</v>
      </c>
      <c r="W11" s="20">
        <v>1410</v>
      </c>
      <c r="X11" s="18">
        <v>160.17351986413456</v>
      </c>
      <c r="Y11" s="18">
        <f t="shared" si="4"/>
        <v>6.3060440891391565</v>
      </c>
      <c r="Z11" s="18">
        <v>67.563999999999993</v>
      </c>
      <c r="AA11" s="18">
        <f t="shared" si="8"/>
        <v>163.81899999999999</v>
      </c>
      <c r="AB11" s="8">
        <f t="shared" si="5"/>
        <v>6.4495669291338578</v>
      </c>
      <c r="AE11" s="8"/>
      <c r="AF11" s="19"/>
      <c r="AG11" s="18"/>
      <c r="AH11" s="18"/>
      <c r="AI11" s="18"/>
      <c r="AJ11" s="18"/>
      <c r="AK11" s="8"/>
      <c r="AN11" s="18">
        <v>64.5</v>
      </c>
      <c r="AO11" s="19">
        <v>1643.8318584070796</v>
      </c>
      <c r="AP11" s="19">
        <v>85.920353982300881</v>
      </c>
      <c r="AQ11" s="8">
        <f t="shared" si="6"/>
        <v>171.84070796460176</v>
      </c>
      <c r="AR11" s="19">
        <v>205.84070796460176</v>
      </c>
      <c r="AS11" s="19">
        <f t="shared" si="0"/>
        <v>34</v>
      </c>
      <c r="AT11" s="19"/>
      <c r="AU11" s="8">
        <f t="shared" si="7"/>
        <v>206.84070796460176</v>
      </c>
    </row>
    <row r="12" spans="1:47" x14ac:dyDescent="0.25">
      <c r="A12">
        <v>56</v>
      </c>
      <c r="B12">
        <v>1422</v>
      </c>
      <c r="C12">
        <v>6.31</v>
      </c>
      <c r="D12">
        <v>160.27399999999997</v>
      </c>
      <c r="I12" s="8">
        <v>60</v>
      </c>
      <c r="J12" s="19">
        <v>1524</v>
      </c>
      <c r="K12" s="18"/>
      <c r="L12" s="18"/>
      <c r="M12" s="18">
        <f t="shared" si="1"/>
        <v>6.5780938964828097</v>
      </c>
      <c r="N12" s="18">
        <v>167.08358497066337</v>
      </c>
      <c r="O12" s="18">
        <f>+N12-N13</f>
        <v>-0.82830271134679379</v>
      </c>
      <c r="P12" s="18">
        <f t="shared" si="2"/>
        <v>-3.2610342966409203E-2</v>
      </c>
      <c r="Q12" s="18"/>
      <c r="R12" s="18"/>
      <c r="S12" s="19"/>
      <c r="T12" s="19"/>
      <c r="V12" s="18">
        <v>56</v>
      </c>
      <c r="W12" s="20">
        <v>1422</v>
      </c>
      <c r="X12" s="18">
        <v>160.27399999999997</v>
      </c>
      <c r="Y12" s="18">
        <f t="shared" si="4"/>
        <v>6.31</v>
      </c>
      <c r="Z12" s="18">
        <v>67.817999999999998</v>
      </c>
      <c r="AA12" s="18">
        <f t="shared" si="8"/>
        <v>164.327</v>
      </c>
      <c r="AB12" s="8">
        <f t="shared" si="5"/>
        <v>6.4695669291338582</v>
      </c>
      <c r="AE12" s="8"/>
      <c r="AF12" s="19"/>
      <c r="AG12" s="18"/>
      <c r="AH12" s="18"/>
      <c r="AI12" s="18"/>
      <c r="AJ12" s="18"/>
      <c r="AK12" s="8"/>
      <c r="AN12" s="18">
        <v>65</v>
      </c>
      <c r="AO12" s="19">
        <v>1656.9181286549708</v>
      </c>
      <c r="AP12" s="19">
        <v>85.888888888888886</v>
      </c>
      <c r="AQ12" s="8">
        <f t="shared" si="6"/>
        <v>171.77777777777777</v>
      </c>
      <c r="AR12" s="19">
        <v>205.38011695906434</v>
      </c>
      <c r="AS12" s="19">
        <f t="shared" si="0"/>
        <v>33.602339181286567</v>
      </c>
      <c r="AT12" s="19"/>
      <c r="AU12" s="8">
        <f t="shared" si="7"/>
        <v>206.77777777777777</v>
      </c>
    </row>
    <row r="13" spans="1:47" x14ac:dyDescent="0.25">
      <c r="A13">
        <v>56.5</v>
      </c>
      <c r="B13">
        <v>1435</v>
      </c>
      <c r="C13">
        <v>6.32</v>
      </c>
      <c r="D13">
        <v>160.52799999999999</v>
      </c>
      <c r="I13" s="8">
        <v>60.5</v>
      </c>
      <c r="J13" s="19">
        <v>1537</v>
      </c>
      <c r="K13" s="18"/>
      <c r="L13" s="18"/>
      <c r="M13" s="18">
        <f t="shared" si="1"/>
        <v>6.6107042394492197</v>
      </c>
      <c r="N13" s="18">
        <v>167.91188768201016</v>
      </c>
      <c r="O13" s="18">
        <f t="shared" ref="O13:O51" si="10">+N13-N14</f>
        <v>-0.82830271134685063</v>
      </c>
      <c r="P13" s="18">
        <f t="shared" si="2"/>
        <v>-3.2610342966411444E-2</v>
      </c>
      <c r="Q13" s="18"/>
      <c r="R13" s="18"/>
      <c r="S13" s="19"/>
      <c r="T13" s="19"/>
      <c r="V13" s="18">
        <v>56.5</v>
      </c>
      <c r="W13" s="20">
        <v>1435</v>
      </c>
      <c r="X13" s="18">
        <v>160.52799999999999</v>
      </c>
      <c r="Y13" s="18">
        <f t="shared" si="4"/>
        <v>6.32</v>
      </c>
      <c r="Z13" s="18">
        <v>68.072000000000003</v>
      </c>
      <c r="AA13" s="18">
        <f t="shared" si="8"/>
        <v>164.83500000000001</v>
      </c>
      <c r="AB13" s="8">
        <f t="shared" si="5"/>
        <v>6.4895669291338587</v>
      </c>
      <c r="AE13" s="8"/>
      <c r="AF13" s="19"/>
      <c r="AG13" s="18"/>
      <c r="AH13" s="18"/>
      <c r="AI13" s="18"/>
      <c r="AJ13" s="18"/>
      <c r="AK13" s="8"/>
      <c r="AN13" s="18">
        <v>65.5</v>
      </c>
      <c r="AO13" s="19">
        <v>1670</v>
      </c>
      <c r="AP13" s="19">
        <v>86.27014218009478</v>
      </c>
      <c r="AQ13" s="8">
        <f t="shared" si="6"/>
        <v>172.54028436018956</v>
      </c>
      <c r="AR13" s="19">
        <v>206.84360189573459</v>
      </c>
      <c r="AS13" s="19">
        <f t="shared" si="0"/>
        <v>34.303317535545034</v>
      </c>
      <c r="AT13" s="19"/>
      <c r="AU13" s="8">
        <f t="shared" si="7"/>
        <v>207.54028436018956</v>
      </c>
    </row>
    <row r="14" spans="1:47" x14ac:dyDescent="0.25">
      <c r="A14">
        <v>57</v>
      </c>
      <c r="B14">
        <v>1448</v>
      </c>
      <c r="C14">
        <v>6.3815916266674844</v>
      </c>
      <c r="D14">
        <v>162.09242731735412</v>
      </c>
      <c r="I14" s="8">
        <v>61</v>
      </c>
      <c r="J14" s="19">
        <v>1549</v>
      </c>
      <c r="K14" s="18"/>
      <c r="L14" s="18"/>
      <c r="M14" s="18">
        <f t="shared" si="1"/>
        <v>6.6433145824156306</v>
      </c>
      <c r="N14" s="18">
        <v>168.74019039335701</v>
      </c>
      <c r="O14" s="18">
        <f t="shared" si="10"/>
        <v>-3.6287182677738201</v>
      </c>
      <c r="P14" s="18">
        <f t="shared" si="2"/>
        <v>-0.14286292392810315</v>
      </c>
      <c r="Q14" s="18"/>
      <c r="R14" s="18"/>
      <c r="S14" s="19"/>
      <c r="T14" s="19"/>
      <c r="V14" s="18">
        <v>57</v>
      </c>
      <c r="W14" s="20">
        <v>1448</v>
      </c>
      <c r="X14" s="18">
        <v>161.29</v>
      </c>
      <c r="Y14" s="18">
        <f t="shared" si="4"/>
        <v>6.35</v>
      </c>
      <c r="Z14" s="18">
        <v>68.325999999999993</v>
      </c>
      <c r="AA14" s="18">
        <f t="shared" si="8"/>
        <v>165.34299999999999</v>
      </c>
      <c r="AB14" s="8">
        <f t="shared" si="5"/>
        <v>6.5095669291338583</v>
      </c>
      <c r="AE14" s="8"/>
      <c r="AF14" s="19"/>
      <c r="AG14" s="18"/>
      <c r="AH14" s="18"/>
      <c r="AI14" s="18"/>
      <c r="AJ14" s="18"/>
      <c r="AK14" s="8"/>
      <c r="AN14" s="18">
        <v>66</v>
      </c>
      <c r="AO14" s="19">
        <f t="shared" ref="AO14:AP14" si="11">+AVERAGE(AO15:AO267)</f>
        <v>1858.3565031074206</v>
      </c>
      <c r="AP14" s="19">
        <f t="shared" si="11"/>
        <v>91.321513246525896</v>
      </c>
      <c r="AQ14" s="8">
        <f t="shared" si="6"/>
        <v>182.64302649305179</v>
      </c>
      <c r="AR14" s="19">
        <f t="shared" ref="AR14" si="12">+AVERAGE(AR15:AR267)</f>
        <v>217.83168334148178</v>
      </c>
      <c r="AS14" s="19">
        <f t="shared" si="0"/>
        <v>35.188656848429986</v>
      </c>
      <c r="AT14" s="19"/>
      <c r="AU14" s="8">
        <f t="shared" si="7"/>
        <v>217.64302649305179</v>
      </c>
    </row>
    <row r="15" spans="1:47" x14ac:dyDescent="0.25">
      <c r="A15">
        <v>57.5</v>
      </c>
      <c r="B15">
        <v>1461</v>
      </c>
      <c r="C15">
        <v>6.4340701982450224</v>
      </c>
      <c r="D15">
        <v>163.42538303542355</v>
      </c>
      <c r="I15" s="8">
        <v>61.5</v>
      </c>
      <c r="J15" s="19">
        <v>1562</v>
      </c>
      <c r="K15" s="18"/>
      <c r="L15" s="18"/>
      <c r="M15" s="18">
        <f t="shared" si="1"/>
        <v>6.7861775063437335</v>
      </c>
      <c r="N15" s="18">
        <v>172.36890866113083</v>
      </c>
      <c r="O15" s="18">
        <f t="shared" si="10"/>
        <v>-3.6287182677738485</v>
      </c>
      <c r="P15" s="18">
        <f t="shared" si="2"/>
        <v>-0.14286292392810429</v>
      </c>
      <c r="Q15" s="18"/>
      <c r="R15" s="18"/>
      <c r="S15" s="19"/>
      <c r="T15" s="19"/>
      <c r="V15" s="21">
        <v>57.5</v>
      </c>
      <c r="W15" s="20">
        <v>1461</v>
      </c>
      <c r="X15" s="18">
        <v>162.5075438596491</v>
      </c>
      <c r="Y15" s="18">
        <f t="shared" si="4"/>
        <v>6.3979347976239804</v>
      </c>
      <c r="Z15" s="18">
        <v>68.67598684210526</v>
      </c>
      <c r="AA15" s="18">
        <f t="shared" si="8"/>
        <v>166.04297368421052</v>
      </c>
      <c r="AB15" s="8">
        <f t="shared" si="5"/>
        <v>6.5371249481972651</v>
      </c>
      <c r="AE15" s="8"/>
      <c r="AF15" s="19"/>
      <c r="AG15" s="18"/>
      <c r="AH15" s="18"/>
      <c r="AI15" s="18"/>
      <c r="AJ15" s="18"/>
      <c r="AK15" s="8"/>
      <c r="AN15" s="18">
        <v>66.5</v>
      </c>
      <c r="AO15" s="19">
        <v>1695.3941605839416</v>
      </c>
      <c r="AP15" s="19">
        <v>86.967153284671539</v>
      </c>
      <c r="AQ15" s="8">
        <f t="shared" si="6"/>
        <v>173.93430656934308</v>
      </c>
      <c r="AR15" s="19">
        <v>208.0109489051095</v>
      </c>
      <c r="AS15" s="19">
        <f t="shared" si="0"/>
        <v>34.076642335766422</v>
      </c>
      <c r="AT15" s="19"/>
      <c r="AU15" s="8">
        <f t="shared" si="7"/>
        <v>208.93430656934308</v>
      </c>
    </row>
    <row r="16" spans="1:47" x14ac:dyDescent="0.25">
      <c r="A16">
        <v>58</v>
      </c>
      <c r="B16">
        <v>1473</v>
      </c>
      <c r="C16">
        <v>6.5009264256791965</v>
      </c>
      <c r="D16">
        <v>165.12353121225158</v>
      </c>
      <c r="I16" s="8">
        <v>62</v>
      </c>
      <c r="J16" s="19">
        <v>1575</v>
      </c>
      <c r="K16" s="18"/>
      <c r="L16" s="18"/>
      <c r="M16" s="18">
        <f t="shared" si="1"/>
        <v>6.9290404302718382</v>
      </c>
      <c r="N16" s="18">
        <v>175.99762692890468</v>
      </c>
      <c r="O16" s="18">
        <f t="shared" si="10"/>
        <v>-1.1224682677738258</v>
      </c>
      <c r="P16" s="18">
        <f t="shared" si="2"/>
        <v>-4.4191664085583698E-2</v>
      </c>
      <c r="Q16" s="18"/>
      <c r="R16" s="18"/>
      <c r="S16" s="19"/>
      <c r="T16" s="19"/>
      <c r="V16" s="21">
        <v>58</v>
      </c>
      <c r="W16" s="20">
        <v>1473</v>
      </c>
      <c r="X16" s="18">
        <v>164.34325041459368</v>
      </c>
      <c r="Y16" s="18">
        <f t="shared" si="4"/>
        <v>6.4702067092359723</v>
      </c>
      <c r="Z16" s="18">
        <v>70.240942982456133</v>
      </c>
      <c r="AA16" s="18">
        <f t="shared" si="8"/>
        <v>169.17288596491227</v>
      </c>
      <c r="AB16" s="8">
        <f t="shared" si="5"/>
        <v>6.6603498411382782</v>
      </c>
      <c r="AE16" s="8"/>
      <c r="AF16" s="19"/>
      <c r="AG16" s="18"/>
      <c r="AH16" s="18"/>
      <c r="AI16" s="18"/>
      <c r="AJ16" s="18"/>
      <c r="AK16" s="8"/>
      <c r="AN16" s="18">
        <v>67</v>
      </c>
      <c r="AO16" s="19">
        <v>1707.8155080213903</v>
      </c>
      <c r="AP16" s="19">
        <v>87.775401069518722</v>
      </c>
      <c r="AQ16" s="8">
        <f t="shared" si="6"/>
        <v>175.55080213903744</v>
      </c>
      <c r="AR16" s="19">
        <v>209.8716577540107</v>
      </c>
      <c r="AS16" s="19">
        <f t="shared" si="0"/>
        <v>34.320855614973254</v>
      </c>
      <c r="AT16" s="19"/>
      <c r="AU16" s="8">
        <f t="shared" si="7"/>
        <v>210.55080213903744</v>
      </c>
    </row>
    <row r="17" spans="1:47" x14ac:dyDescent="0.25">
      <c r="A17">
        <v>58.5</v>
      </c>
      <c r="B17">
        <v>1486</v>
      </c>
      <c r="C17">
        <v>6.579449020626436</v>
      </c>
      <c r="D17">
        <v>167.11800512391147</v>
      </c>
      <c r="I17" s="8">
        <v>62.5</v>
      </c>
      <c r="J17" s="19">
        <v>1588</v>
      </c>
      <c r="K17" s="18"/>
      <c r="L17" s="18"/>
      <c r="M17" s="18">
        <f t="shared" si="1"/>
        <v>6.9732320943574218</v>
      </c>
      <c r="N17" s="18">
        <v>177.12009519667851</v>
      </c>
      <c r="O17" s="18">
        <f t="shared" si="10"/>
        <v>-0.57746826777383831</v>
      </c>
      <c r="P17" s="18">
        <f t="shared" si="2"/>
        <v>-2.2734971172198359E-2</v>
      </c>
      <c r="Q17" s="18"/>
      <c r="R17" s="18"/>
      <c r="S17" s="19"/>
      <c r="T17" s="19"/>
      <c r="V17" s="21">
        <v>58.5</v>
      </c>
      <c r="W17" s="20">
        <v>1486</v>
      </c>
      <c r="X17" s="18">
        <v>166.83285843920146</v>
      </c>
      <c r="Y17" s="18">
        <f t="shared" si="4"/>
        <v>6.5682227731969078</v>
      </c>
      <c r="Z17" s="18">
        <v>70.303527225074873</v>
      </c>
      <c r="AA17" s="18">
        <f t="shared" si="8"/>
        <v>169.29805445014975</v>
      </c>
      <c r="AB17" s="8">
        <f t="shared" si="5"/>
        <v>6.6652777342578649</v>
      </c>
      <c r="AE17" s="8"/>
      <c r="AF17" s="19"/>
      <c r="AG17" s="18"/>
      <c r="AH17" s="18"/>
      <c r="AI17" s="18"/>
      <c r="AJ17" s="18"/>
      <c r="AK17" s="8"/>
      <c r="AN17" s="18">
        <v>67.5</v>
      </c>
      <c r="AO17" s="19">
        <v>1720.1892655367233</v>
      </c>
      <c r="AP17" s="19">
        <v>88.022598870056498</v>
      </c>
      <c r="AQ17" s="8">
        <f t="shared" si="6"/>
        <v>176.045197740113</v>
      </c>
      <c r="AR17" s="19">
        <v>210.96610169491527</v>
      </c>
      <c r="AS17" s="19">
        <f t="shared" si="0"/>
        <v>34.92090395480227</v>
      </c>
      <c r="AT17" s="19"/>
      <c r="AU17" s="8">
        <f t="shared" si="7"/>
        <v>211.045197740113</v>
      </c>
    </row>
    <row r="18" spans="1:47" x14ac:dyDescent="0.25">
      <c r="A18">
        <v>59</v>
      </c>
      <c r="B18">
        <v>1499</v>
      </c>
      <c r="C18">
        <v>6.6247370769560092</v>
      </c>
      <c r="D18">
        <v>168.26832175468263</v>
      </c>
      <c r="I18" s="8">
        <v>63</v>
      </c>
      <c r="J18" s="19">
        <v>1600</v>
      </c>
      <c r="K18" s="18"/>
      <c r="L18" s="18"/>
      <c r="M18" s="18">
        <f t="shared" si="1"/>
        <v>6.9959670655296202</v>
      </c>
      <c r="N18" s="18">
        <v>177.69756346445234</v>
      </c>
      <c r="O18" s="18">
        <f t="shared" si="10"/>
        <v>-0.55675398205954707</v>
      </c>
      <c r="P18" s="18">
        <f t="shared" si="2"/>
        <v>-2.1919448112580595E-2</v>
      </c>
      <c r="Q18" s="18"/>
      <c r="R18" s="18"/>
      <c r="S18" s="19"/>
      <c r="T18" s="19"/>
      <c r="V18" s="21">
        <v>59</v>
      </c>
      <c r="W18" s="20">
        <v>1499</v>
      </c>
      <c r="X18" s="18">
        <v>168.49665190203228</v>
      </c>
      <c r="Y18" s="18">
        <f t="shared" si="4"/>
        <v>6.6337264528359174</v>
      </c>
      <c r="Z18" s="18">
        <v>70.757132158006357</v>
      </c>
      <c r="AA18" s="18">
        <f t="shared" si="8"/>
        <v>170.20526431601272</v>
      </c>
      <c r="AB18" s="8">
        <f t="shared" si="5"/>
        <v>6.7009946581107371</v>
      </c>
      <c r="AE18" s="8"/>
      <c r="AF18" s="19"/>
      <c r="AG18" s="18"/>
      <c r="AH18" s="18"/>
      <c r="AI18" s="18"/>
      <c r="AJ18" s="18"/>
      <c r="AK18" s="8"/>
      <c r="AN18" s="18">
        <v>68</v>
      </c>
      <c r="AO18" s="19">
        <v>1732.3929359823398</v>
      </c>
      <c r="AP18" s="19">
        <v>88.222958057395147</v>
      </c>
      <c r="AQ18" s="8">
        <f t="shared" si="6"/>
        <v>176.44591611479029</v>
      </c>
      <c r="AR18" s="19">
        <v>211.05739514348787</v>
      </c>
      <c r="AS18" s="19">
        <f t="shared" si="0"/>
        <v>34.611479028697573</v>
      </c>
      <c r="AT18" s="19"/>
      <c r="AU18" s="8">
        <f t="shared" si="7"/>
        <v>211.44591611479029</v>
      </c>
    </row>
    <row r="19" spans="1:47" x14ac:dyDescent="0.25">
      <c r="A19">
        <v>59.5</v>
      </c>
      <c r="B19">
        <v>1511</v>
      </c>
      <c r="C19">
        <v>6.6716882742691794</v>
      </c>
      <c r="D19">
        <v>169.46088216643716</v>
      </c>
      <c r="I19" s="8">
        <v>63.5</v>
      </c>
      <c r="J19" s="19">
        <v>1613</v>
      </c>
      <c r="K19" s="18"/>
      <c r="L19" s="18"/>
      <c r="M19" s="18">
        <f t="shared" si="1"/>
        <v>7.0178865136422006</v>
      </c>
      <c r="N19" s="18">
        <v>178.25431744651189</v>
      </c>
      <c r="O19" s="18">
        <f t="shared" si="10"/>
        <v>-0.59401588682143824</v>
      </c>
      <c r="P19" s="18">
        <f t="shared" si="2"/>
        <v>-2.3386452237064499E-2</v>
      </c>
      <c r="Q19" s="18"/>
      <c r="R19" s="18"/>
      <c r="S19" s="19"/>
      <c r="T19" s="19"/>
      <c r="V19" s="21">
        <v>59.5</v>
      </c>
      <c r="W19" s="20">
        <v>1511</v>
      </c>
      <c r="X19" s="18">
        <v>170.06368292682927</v>
      </c>
      <c r="Y19" s="18">
        <f t="shared" si="4"/>
        <v>6.6954205876704442</v>
      </c>
      <c r="Z19" s="18">
        <v>71.797021095873504</v>
      </c>
      <c r="AA19" s="18">
        <f t="shared" si="8"/>
        <v>172.28504219174701</v>
      </c>
      <c r="AB19" s="8">
        <f t="shared" si="5"/>
        <v>6.7828756768404341</v>
      </c>
      <c r="AE19" s="8"/>
      <c r="AF19" s="19"/>
      <c r="AG19" s="18"/>
      <c r="AH19" s="18"/>
      <c r="AI19" s="18"/>
      <c r="AJ19" s="18"/>
      <c r="AK19" s="8"/>
      <c r="AN19" s="18">
        <v>68.5</v>
      </c>
      <c r="AO19" s="19">
        <v>1745.6341463414635</v>
      </c>
      <c r="AP19" s="19">
        <v>88.645232815964519</v>
      </c>
      <c r="AQ19" s="8">
        <f t="shared" si="6"/>
        <v>177.29046563192904</v>
      </c>
      <c r="AR19" s="19">
        <v>212.46563192904657</v>
      </c>
      <c r="AS19" s="19">
        <f t="shared" si="0"/>
        <v>35.175166297117528</v>
      </c>
      <c r="AT19" s="19"/>
      <c r="AU19" s="8">
        <f t="shared" si="7"/>
        <v>212.29046563192904</v>
      </c>
    </row>
    <row r="20" spans="1:47" x14ac:dyDescent="0.25">
      <c r="A20">
        <v>60</v>
      </c>
      <c r="B20">
        <v>1524</v>
      </c>
      <c r="C20">
        <v>6.7200374271978331</v>
      </c>
      <c r="D20">
        <v>170.68895065082495</v>
      </c>
      <c r="I20" s="8">
        <v>64</v>
      </c>
      <c r="J20" s="19">
        <v>1626</v>
      </c>
      <c r="K20" s="18"/>
      <c r="L20" s="18"/>
      <c r="M20" s="18">
        <f t="shared" si="1"/>
        <v>7.0412729658792657</v>
      </c>
      <c r="N20" s="18">
        <v>178.84833333333333</v>
      </c>
      <c r="O20" s="18">
        <f t="shared" si="10"/>
        <v>-0.65166666666667084</v>
      </c>
      <c r="P20" s="18">
        <f t="shared" si="2"/>
        <v>-2.5656167979002789E-2</v>
      </c>
      <c r="Q20" s="18"/>
      <c r="R20" s="18"/>
      <c r="S20" s="19"/>
      <c r="T20" s="19"/>
      <c r="V20" s="21">
        <v>60</v>
      </c>
      <c r="W20" s="20">
        <v>1524</v>
      </c>
      <c r="X20" s="18">
        <v>171.20173009689341</v>
      </c>
      <c r="Y20" s="18">
        <f t="shared" si="4"/>
        <v>6.7402255943658824</v>
      </c>
      <c r="Z20" s="18">
        <v>72.535663978655961</v>
      </c>
      <c r="AA20" s="18">
        <f t="shared" si="8"/>
        <v>173.76232795731192</v>
      </c>
      <c r="AB20" s="8">
        <f t="shared" si="5"/>
        <v>6.8410365337524386</v>
      </c>
      <c r="AE20" s="8"/>
      <c r="AF20" s="19"/>
      <c r="AG20" s="18"/>
      <c r="AH20" s="18"/>
      <c r="AI20" s="18"/>
      <c r="AJ20" s="18"/>
      <c r="AK20" s="8"/>
      <c r="AN20" s="18">
        <v>69</v>
      </c>
      <c r="AO20" s="19">
        <v>1758.9012658227848</v>
      </c>
      <c r="AP20" s="19">
        <v>89.483544303797473</v>
      </c>
      <c r="AQ20" s="8">
        <f t="shared" si="6"/>
        <v>178.96708860759495</v>
      </c>
      <c r="AR20" s="19">
        <v>213.83544303797467</v>
      </c>
      <c r="AS20" s="19">
        <f t="shared" si="0"/>
        <v>34.868354430379725</v>
      </c>
      <c r="AT20" s="19"/>
      <c r="AU20" s="8">
        <f t="shared" si="7"/>
        <v>213.96708860759495</v>
      </c>
    </row>
    <row r="21" spans="1:47" x14ac:dyDescent="0.25">
      <c r="A21">
        <v>60.5</v>
      </c>
      <c r="B21">
        <v>1537</v>
      </c>
      <c r="C21">
        <v>6.797321291841234</v>
      </c>
      <c r="D21">
        <v>172.65196081276733</v>
      </c>
      <c r="I21" s="8">
        <v>64.5</v>
      </c>
      <c r="J21" s="19">
        <v>1638</v>
      </c>
      <c r="K21" s="18"/>
      <c r="L21" s="18"/>
      <c r="M21" s="18">
        <f t="shared" si="1"/>
        <v>7.0669291338582685</v>
      </c>
      <c r="N21" s="18">
        <v>179.5</v>
      </c>
      <c r="O21" s="18">
        <f t="shared" si="10"/>
        <v>-1</v>
      </c>
      <c r="P21" s="18">
        <f t="shared" si="2"/>
        <v>-3.937007874015748E-2</v>
      </c>
      <c r="Q21" s="18"/>
      <c r="R21" s="18"/>
      <c r="S21" s="19"/>
      <c r="T21" s="19"/>
      <c r="V21" s="21">
        <v>60.5</v>
      </c>
      <c r="W21" s="20">
        <v>1537</v>
      </c>
      <c r="X21" s="18">
        <v>172.98071325364509</v>
      </c>
      <c r="Y21" s="18">
        <f t="shared" si="4"/>
        <v>6.8102643013246107</v>
      </c>
      <c r="Z21" s="18">
        <v>74.096551370133469</v>
      </c>
      <c r="AA21" s="18">
        <f t="shared" si="8"/>
        <v>176.88410274026694</v>
      </c>
      <c r="AB21" s="8">
        <f t="shared" si="5"/>
        <v>6.9639410527664154</v>
      </c>
      <c r="AE21" s="8"/>
      <c r="AF21" s="19"/>
      <c r="AG21" s="18"/>
      <c r="AH21" s="18"/>
      <c r="AI21" s="18"/>
      <c r="AJ21" s="18"/>
      <c r="AK21" s="8"/>
      <c r="AN21" s="18">
        <v>69.5</v>
      </c>
      <c r="AO21" s="19">
        <v>1771.0367816091955</v>
      </c>
      <c r="AP21" s="19">
        <v>89.383908045977009</v>
      </c>
      <c r="AQ21" s="8">
        <f t="shared" si="6"/>
        <v>178.76781609195402</v>
      </c>
      <c r="AR21" s="19">
        <v>213.61379310344827</v>
      </c>
      <c r="AS21" s="19">
        <f t="shared" si="0"/>
        <v>34.845977011494256</v>
      </c>
      <c r="AT21" s="19"/>
      <c r="AU21" s="8">
        <f t="shared" si="7"/>
        <v>213.76781609195402</v>
      </c>
    </row>
    <row r="22" spans="1:47" x14ac:dyDescent="0.25">
      <c r="A22">
        <v>61</v>
      </c>
      <c r="B22">
        <v>1549</v>
      </c>
      <c r="C22">
        <v>6.8637026816960383</v>
      </c>
      <c r="D22">
        <v>174.33804811507935</v>
      </c>
      <c r="I22" s="8">
        <v>65</v>
      </c>
      <c r="J22" s="19">
        <v>1651</v>
      </c>
      <c r="K22" s="18"/>
      <c r="L22" s="18"/>
      <c r="M22" s="18">
        <f t="shared" si="1"/>
        <v>7.1062992125984259</v>
      </c>
      <c r="N22" s="18">
        <v>180.5</v>
      </c>
      <c r="O22" s="18">
        <f t="shared" si="10"/>
        <v>-1.8274999999999864</v>
      </c>
      <c r="P22" s="18">
        <f t="shared" si="2"/>
        <v>-7.1948818897637268E-2</v>
      </c>
      <c r="Q22" s="18"/>
      <c r="R22" s="18"/>
      <c r="S22" s="19"/>
      <c r="T22" s="19"/>
      <c r="V22" s="21">
        <v>61</v>
      </c>
      <c r="W22" s="20">
        <v>1549</v>
      </c>
      <c r="X22" s="18">
        <v>175.17609623015872</v>
      </c>
      <c r="Y22" s="18">
        <f t="shared" si="4"/>
        <v>6.8966967019747534</v>
      </c>
      <c r="Z22" s="18">
        <v>74.266965174129353</v>
      </c>
      <c r="AA22" s="18">
        <f t="shared" si="8"/>
        <v>177.22493034825871</v>
      </c>
      <c r="AB22" s="8">
        <f t="shared" si="5"/>
        <v>6.9773594625298712</v>
      </c>
      <c r="AE22" s="8"/>
      <c r="AF22" s="19"/>
      <c r="AG22" s="18"/>
      <c r="AH22" s="18"/>
      <c r="AI22" s="18"/>
      <c r="AJ22" s="18"/>
      <c r="AK22" s="8"/>
      <c r="AN22" s="18">
        <v>70</v>
      </c>
      <c r="AO22" s="19">
        <v>1784.0714285714287</v>
      </c>
      <c r="AP22" s="19">
        <v>89.588669950738918</v>
      </c>
      <c r="AQ22" s="8">
        <f t="shared" si="6"/>
        <v>179.17733990147784</v>
      </c>
      <c r="AR22" s="19">
        <v>214.32019704433498</v>
      </c>
      <c r="AS22" s="19">
        <f t="shared" si="0"/>
        <v>35.142857142857139</v>
      </c>
      <c r="AT22" s="19"/>
      <c r="AU22" s="8">
        <f t="shared" si="7"/>
        <v>214.17733990147784</v>
      </c>
    </row>
    <row r="23" spans="1:47" x14ac:dyDescent="0.25">
      <c r="A23">
        <v>61.5</v>
      </c>
      <c r="B23">
        <v>1562</v>
      </c>
      <c r="C23">
        <v>6.9190197442424966</v>
      </c>
      <c r="D23">
        <v>175.74310150375942</v>
      </c>
      <c r="I23" s="8">
        <v>65.5</v>
      </c>
      <c r="J23" s="19">
        <v>1664</v>
      </c>
      <c r="K23" s="18"/>
      <c r="L23" s="18"/>
      <c r="M23" s="18">
        <f t="shared" si="1"/>
        <v>7.1782480314960626</v>
      </c>
      <c r="N23" s="18">
        <v>182.32749999999999</v>
      </c>
      <c r="O23" s="18">
        <f t="shared" si="10"/>
        <v>-1.8275000000000148</v>
      </c>
      <c r="P23" s="18">
        <f t="shared" si="2"/>
        <v>-7.1948818897638378E-2</v>
      </c>
      <c r="Q23" s="18"/>
      <c r="R23" s="18"/>
      <c r="S23" s="19"/>
      <c r="T23" s="19"/>
      <c r="V23" s="21">
        <v>61.5</v>
      </c>
      <c r="W23" s="20">
        <v>1562</v>
      </c>
      <c r="X23" s="18">
        <v>176.90944862155388</v>
      </c>
      <c r="Y23" s="18">
        <f t="shared" si="4"/>
        <v>6.9649389221084208</v>
      </c>
      <c r="Z23" s="18">
        <v>75.667091801285395</v>
      </c>
      <c r="AA23" s="18">
        <f t="shared" si="8"/>
        <v>180.02518360257079</v>
      </c>
      <c r="AB23" s="8">
        <f t="shared" si="5"/>
        <v>7.0876056536445198</v>
      </c>
      <c r="AE23" s="8"/>
      <c r="AF23" s="19"/>
      <c r="AG23" s="18"/>
      <c r="AH23" s="18"/>
      <c r="AI23" s="18"/>
      <c r="AJ23" s="18"/>
      <c r="AK23" s="8"/>
      <c r="AN23" s="18">
        <v>70.5</v>
      </c>
      <c r="AO23" s="19">
        <v>1796.5107033639144</v>
      </c>
      <c r="AP23" s="19">
        <v>90.103975535168189</v>
      </c>
      <c r="AQ23" s="8">
        <f t="shared" si="6"/>
        <v>180.20795107033638</v>
      </c>
      <c r="AR23" s="19">
        <v>215.52599388379204</v>
      </c>
      <c r="AS23" s="19">
        <f t="shared" si="0"/>
        <v>35.318042813455662</v>
      </c>
      <c r="AT23" s="19"/>
      <c r="AU23" s="8">
        <f t="shared" si="7"/>
        <v>215.20795107033638</v>
      </c>
    </row>
    <row r="24" spans="1:47" x14ac:dyDescent="0.25">
      <c r="A24">
        <v>62</v>
      </c>
      <c r="B24">
        <v>1575</v>
      </c>
      <c r="C24">
        <v>6.9700342955188965</v>
      </c>
      <c r="D24">
        <v>177.03887110617995</v>
      </c>
      <c r="I24" s="8">
        <v>66</v>
      </c>
      <c r="J24" s="19">
        <v>1676</v>
      </c>
      <c r="K24" s="18"/>
      <c r="L24" s="18"/>
      <c r="M24" s="18">
        <f t="shared" si="1"/>
        <v>7.2501968503937011</v>
      </c>
      <c r="N24" s="18">
        <v>184.155</v>
      </c>
      <c r="O24" s="18">
        <f t="shared" si="10"/>
        <v>-2.1550000000000011</v>
      </c>
      <c r="P24" s="18">
        <f t="shared" si="2"/>
        <v>-8.4842519685039419E-2</v>
      </c>
      <c r="Q24" s="18"/>
      <c r="R24" s="18"/>
      <c r="S24" s="19"/>
      <c r="T24" s="19"/>
      <c r="V24" s="21">
        <v>62</v>
      </c>
      <c r="W24" s="20">
        <v>1575</v>
      </c>
      <c r="X24" s="18">
        <v>178.9113159303086</v>
      </c>
      <c r="Y24" s="18">
        <f t="shared" si="4"/>
        <v>7.0437525956814415</v>
      </c>
      <c r="Z24" s="18">
        <v>75.775956896551719</v>
      </c>
      <c r="AA24" s="18">
        <f t="shared" si="8"/>
        <v>180.24291379310344</v>
      </c>
      <c r="AB24" s="8">
        <f t="shared" si="5"/>
        <v>7.0961777083898996</v>
      </c>
      <c r="AE24" s="8"/>
      <c r="AF24" s="19"/>
      <c r="AG24" s="18"/>
      <c r="AH24" s="18"/>
      <c r="AI24" s="18"/>
      <c r="AJ24" s="18"/>
      <c r="AK24" s="8"/>
      <c r="AN24" s="18">
        <v>71</v>
      </c>
      <c r="AO24" s="19">
        <v>1808.3939393939395</v>
      </c>
      <c r="AP24" s="19">
        <v>90.730303030303034</v>
      </c>
      <c r="AQ24" s="8">
        <f t="shared" si="6"/>
        <v>181.46060606060607</v>
      </c>
      <c r="AR24" s="19">
        <v>216.74545454545455</v>
      </c>
      <c r="AS24" s="19">
        <f t="shared" si="0"/>
        <v>35.284848484848482</v>
      </c>
      <c r="AT24" s="19"/>
      <c r="AU24" s="8">
        <f t="shared" si="7"/>
        <v>216.46060606060607</v>
      </c>
    </row>
    <row r="25" spans="1:47" x14ac:dyDescent="0.25">
      <c r="A25">
        <v>62.5</v>
      </c>
      <c r="B25">
        <v>1588</v>
      </c>
      <c r="C25">
        <v>7.0169116163987386</v>
      </c>
      <c r="D25">
        <v>178.22955505652794</v>
      </c>
      <c r="I25" s="8">
        <v>66.5</v>
      </c>
      <c r="J25" s="19">
        <v>1689</v>
      </c>
      <c r="K25" s="18"/>
      <c r="L25" s="18"/>
      <c r="M25" s="18">
        <f t="shared" si="1"/>
        <v>7.3350393700787411</v>
      </c>
      <c r="N25" s="18">
        <v>186.31</v>
      </c>
      <c r="O25" s="18">
        <f t="shared" si="10"/>
        <v>-1.4504166666666833</v>
      </c>
      <c r="P25" s="18">
        <f t="shared" si="2"/>
        <v>-5.7103018372704074E-2</v>
      </c>
      <c r="Q25" s="18"/>
      <c r="R25" s="18"/>
      <c r="S25" s="19"/>
      <c r="T25" s="19"/>
      <c r="U25">
        <f>+M28/25.4</f>
        <v>0.29460133920267845</v>
      </c>
      <c r="V25" s="21">
        <v>62.5</v>
      </c>
      <c r="W25" s="20">
        <v>1588</v>
      </c>
      <c r="X25" s="18">
        <v>179.52782526803821</v>
      </c>
      <c r="Y25" s="18">
        <f t="shared" si="4"/>
        <v>7.0680246168518988</v>
      </c>
      <c r="Z25" s="18">
        <v>76.029717176823311</v>
      </c>
      <c r="AA25" s="18">
        <f t="shared" si="8"/>
        <v>180.75043435364663</v>
      </c>
      <c r="AB25" s="8">
        <f t="shared" si="5"/>
        <v>7.1161588328207337</v>
      </c>
      <c r="AE25" s="8"/>
      <c r="AF25" s="19"/>
      <c r="AG25" s="18"/>
      <c r="AH25" s="18"/>
      <c r="AI25" s="18"/>
      <c r="AJ25" s="18"/>
      <c r="AK25" s="8"/>
      <c r="AN25" s="18">
        <v>71.5</v>
      </c>
      <c r="AO25" s="19">
        <v>1821.9420849420849</v>
      </c>
      <c r="AP25" s="19">
        <v>90.656370656370655</v>
      </c>
      <c r="AQ25" s="8">
        <f t="shared" si="6"/>
        <v>181.31274131274131</v>
      </c>
      <c r="AR25" s="19">
        <v>217.33590733590734</v>
      </c>
      <c r="AS25" s="19">
        <f t="shared" si="0"/>
        <v>36.023166023166027</v>
      </c>
      <c r="AT25" s="19"/>
      <c r="AU25" s="8">
        <f t="shared" si="7"/>
        <v>216.31274131274131</v>
      </c>
    </row>
    <row r="26" spans="1:47" x14ac:dyDescent="0.25">
      <c r="A26">
        <v>63</v>
      </c>
      <c r="B26">
        <v>1600</v>
      </c>
      <c r="C26">
        <v>7.0806646068787256</v>
      </c>
      <c r="D26">
        <v>179.84888101471961</v>
      </c>
      <c r="I26" s="8">
        <v>67</v>
      </c>
      <c r="J26" s="19">
        <v>1702</v>
      </c>
      <c r="K26" s="18"/>
      <c r="L26" s="18"/>
      <c r="M26" s="18">
        <f t="shared" si="1"/>
        <v>7.392142388451445</v>
      </c>
      <c r="N26" s="18">
        <v>187.76041666666669</v>
      </c>
      <c r="O26" s="18">
        <f t="shared" si="10"/>
        <v>-1.2829166666666652</v>
      </c>
      <c r="P26" s="18">
        <f t="shared" si="2"/>
        <v>-5.0508530183726974E-2</v>
      </c>
      <c r="Q26" s="18"/>
      <c r="R26" s="18"/>
      <c r="S26" s="19"/>
      <c r="T26" s="19"/>
      <c r="V26" s="21">
        <v>63</v>
      </c>
      <c r="W26" s="20">
        <v>1600</v>
      </c>
      <c r="X26" s="18">
        <v>181.30249668915934</v>
      </c>
      <c r="Y26" s="18">
        <f t="shared" si="4"/>
        <v>7.1378935704393447</v>
      </c>
      <c r="Z26" s="18">
        <v>77.425103448275863</v>
      </c>
      <c r="AA26" s="18">
        <f t="shared" si="8"/>
        <v>183.54120689655173</v>
      </c>
      <c r="AB26" s="8">
        <f t="shared" si="5"/>
        <v>7.2260317675807775</v>
      </c>
      <c r="AE26" s="8"/>
      <c r="AF26" s="19"/>
      <c r="AG26" s="18"/>
      <c r="AH26" s="18"/>
      <c r="AI26" s="18"/>
      <c r="AJ26" s="18"/>
      <c r="AK26" s="8"/>
      <c r="AN26" s="18">
        <v>72</v>
      </c>
      <c r="AO26" s="19">
        <v>1834.6147186147186</v>
      </c>
      <c r="AP26" s="19">
        <v>91.056277056277054</v>
      </c>
      <c r="AQ26" s="8">
        <f t="shared" si="6"/>
        <v>182.11255411255411</v>
      </c>
      <c r="AR26" s="19">
        <v>217.44155844155844</v>
      </c>
      <c r="AS26" s="19">
        <f t="shared" si="0"/>
        <v>35.329004329004334</v>
      </c>
      <c r="AT26" s="19"/>
      <c r="AU26" s="8">
        <f t="shared" si="7"/>
        <v>217.11255411255411</v>
      </c>
    </row>
    <row r="27" spans="1:47" x14ac:dyDescent="0.25">
      <c r="A27">
        <v>63.5</v>
      </c>
      <c r="B27">
        <v>1613</v>
      </c>
      <c r="C27">
        <v>7.1397825351225084</v>
      </c>
      <c r="D27">
        <v>181.35047639211172</v>
      </c>
      <c r="I27" s="8">
        <v>67.5</v>
      </c>
      <c r="J27" s="19">
        <v>1715</v>
      </c>
      <c r="K27" s="18"/>
      <c r="L27" s="18"/>
      <c r="M27" s="18">
        <f t="shared" si="1"/>
        <v>7.4426509186351719</v>
      </c>
      <c r="N27" s="18">
        <v>189.04333333333335</v>
      </c>
      <c r="O27" s="18">
        <f t="shared" si="10"/>
        <v>-1.021666666666647</v>
      </c>
      <c r="P27" s="18">
        <f t="shared" si="2"/>
        <v>-4.0223097112860116E-2</v>
      </c>
      <c r="Q27" s="18"/>
      <c r="R27" s="18"/>
      <c r="S27" s="19"/>
      <c r="T27" s="19"/>
      <c r="V27" s="21">
        <v>63.5</v>
      </c>
      <c r="W27" s="20">
        <v>1613</v>
      </c>
      <c r="X27" s="18">
        <v>183.36236363636363</v>
      </c>
      <c r="Y27" s="18">
        <f t="shared" si="4"/>
        <v>7.2189906943450248</v>
      </c>
      <c r="Z27" s="18">
        <v>77.529064122960563</v>
      </c>
      <c r="AA27" s="18">
        <f t="shared" si="8"/>
        <v>183.74912824592113</v>
      </c>
      <c r="AB27" s="8">
        <f t="shared" si="5"/>
        <v>7.2342176474772097</v>
      </c>
      <c r="AE27" s="8"/>
      <c r="AF27" s="19"/>
      <c r="AG27" s="18"/>
      <c r="AH27" s="18"/>
      <c r="AI27" s="18"/>
      <c r="AJ27" s="18"/>
      <c r="AK27" s="8"/>
      <c r="AN27" s="18">
        <v>72.5</v>
      </c>
      <c r="AO27" s="19">
        <v>1847.2294117647059</v>
      </c>
      <c r="AP27" s="19">
        <v>91.305882352941182</v>
      </c>
      <c r="AQ27" s="8">
        <f t="shared" si="6"/>
        <v>182.61176470588236</v>
      </c>
      <c r="AR27" s="19">
        <v>218.73529411764707</v>
      </c>
      <c r="AS27" s="19">
        <f t="shared" si="0"/>
        <v>36.123529411764707</v>
      </c>
      <c r="AT27" s="19"/>
      <c r="AU27" s="8">
        <f t="shared" si="7"/>
        <v>217.61176470588236</v>
      </c>
    </row>
    <row r="28" spans="1:47" x14ac:dyDescent="0.25">
      <c r="A28">
        <v>64</v>
      </c>
      <c r="B28">
        <v>1626</v>
      </c>
      <c r="C28">
        <v>7.2020348733946467</v>
      </c>
      <c r="D28">
        <v>182.93168578422404</v>
      </c>
      <c r="I28" s="8">
        <v>68</v>
      </c>
      <c r="J28" s="19">
        <v>1727</v>
      </c>
      <c r="K28" s="18"/>
      <c r="L28" s="18"/>
      <c r="M28" s="18">
        <f t="shared" si="1"/>
        <v>7.482874015748032</v>
      </c>
      <c r="N28" s="18">
        <v>190.065</v>
      </c>
      <c r="O28" s="18">
        <f t="shared" si="10"/>
        <v>-1.3091666666666697</v>
      </c>
      <c r="P28" s="18">
        <f t="shared" si="2"/>
        <v>-5.1541994750656288E-2</v>
      </c>
      <c r="Q28" s="18"/>
      <c r="R28" s="18"/>
      <c r="S28" s="19"/>
      <c r="T28" s="19"/>
      <c r="V28" s="21">
        <v>64</v>
      </c>
      <c r="W28" s="20">
        <v>1626</v>
      </c>
      <c r="X28" s="18">
        <v>185.0432247792734</v>
      </c>
      <c r="Y28" s="18">
        <f t="shared" si="4"/>
        <v>7.2851663298926539</v>
      </c>
      <c r="Z28" s="18">
        <v>78.284956630302688</v>
      </c>
      <c r="AA28" s="18">
        <f t="shared" si="8"/>
        <v>185.26091326060538</v>
      </c>
      <c r="AB28" s="8">
        <f t="shared" si="5"/>
        <v>7.2937367425435191</v>
      </c>
      <c r="AE28" s="8"/>
      <c r="AF28" s="19"/>
      <c r="AG28" s="18"/>
      <c r="AH28" s="18"/>
      <c r="AI28" s="18"/>
      <c r="AJ28" s="18"/>
      <c r="AK28" s="8"/>
      <c r="AN28" s="18">
        <v>73</v>
      </c>
      <c r="AO28" s="19">
        <v>1859.4328358208954</v>
      </c>
      <c r="AP28" s="19">
        <v>91.880597014925371</v>
      </c>
      <c r="AQ28" s="8">
        <f t="shared" si="6"/>
        <v>183.76119402985074</v>
      </c>
      <c r="AR28" s="19">
        <v>219.58208955223881</v>
      </c>
      <c r="AS28" s="19">
        <f t="shared" si="0"/>
        <v>35.820895522388071</v>
      </c>
      <c r="AT28" s="19"/>
      <c r="AU28" s="8">
        <f t="shared" si="7"/>
        <v>218.76119402985074</v>
      </c>
    </row>
    <row r="29" spans="1:47" x14ac:dyDescent="0.25">
      <c r="A29">
        <v>64.5</v>
      </c>
      <c r="B29">
        <v>1638</v>
      </c>
      <c r="C29">
        <v>7.2749775220340549</v>
      </c>
      <c r="D29">
        <v>184.78442905966497</v>
      </c>
      <c r="I29" s="8">
        <v>68.5</v>
      </c>
      <c r="J29" s="19">
        <v>1740</v>
      </c>
      <c r="K29" s="18"/>
      <c r="L29" s="18"/>
      <c r="M29" s="18">
        <f t="shared" si="1"/>
        <v>7.5344160104986884</v>
      </c>
      <c r="N29" s="18">
        <v>191.37416666666667</v>
      </c>
      <c r="O29" s="18">
        <f t="shared" si="10"/>
        <v>-1.1330107526881648</v>
      </c>
      <c r="P29" s="18">
        <f t="shared" si="2"/>
        <v>-4.4606722546778145E-2</v>
      </c>
      <c r="Q29" s="18"/>
      <c r="R29" s="18"/>
      <c r="S29" s="19"/>
      <c r="T29" s="19"/>
      <c r="V29" s="21">
        <v>64.5</v>
      </c>
      <c r="W29" s="20">
        <v>1638</v>
      </c>
      <c r="X29" s="18">
        <v>186.84312916832926</v>
      </c>
      <c r="Y29" s="18">
        <f t="shared" si="4"/>
        <v>7.3560287074145378</v>
      </c>
      <c r="Z29" s="18">
        <v>79.149166666666659</v>
      </c>
      <c r="AA29" s="18">
        <f t="shared" si="8"/>
        <v>186.98933333333332</v>
      </c>
      <c r="AB29" s="8">
        <f t="shared" si="5"/>
        <v>7.361784776902887</v>
      </c>
      <c r="AE29" s="8"/>
      <c r="AF29" s="19"/>
      <c r="AG29" s="18"/>
      <c r="AH29" s="18"/>
      <c r="AI29" s="18"/>
      <c r="AJ29" s="18"/>
      <c r="AK29" s="8"/>
      <c r="AN29" s="18">
        <v>73.5</v>
      </c>
      <c r="AO29" s="19">
        <v>1872.2621359223301</v>
      </c>
      <c r="AP29" s="19">
        <v>91.902912621359221</v>
      </c>
      <c r="AQ29" s="8">
        <f t="shared" si="6"/>
        <v>183.80582524271844</v>
      </c>
      <c r="AR29" s="19">
        <v>219.65048543689321</v>
      </c>
      <c r="AS29" s="19">
        <f t="shared" si="0"/>
        <v>35.844660194174764</v>
      </c>
      <c r="AT29" s="19"/>
      <c r="AU29" s="8">
        <f t="shared" si="7"/>
        <v>218.80582524271844</v>
      </c>
    </row>
    <row r="30" spans="1:47" x14ac:dyDescent="0.25">
      <c r="A30">
        <v>65</v>
      </c>
      <c r="B30">
        <v>1651</v>
      </c>
      <c r="C30">
        <v>7.3533832685589982</v>
      </c>
      <c r="D30">
        <v>186.77593502139854</v>
      </c>
      <c r="I30" s="8">
        <v>69</v>
      </c>
      <c r="J30" s="19">
        <v>1753</v>
      </c>
      <c r="K30" s="18"/>
      <c r="L30" s="18"/>
      <c r="M30" s="18">
        <f t="shared" si="1"/>
        <v>7.5790227330454663</v>
      </c>
      <c r="N30" s="18">
        <v>192.50717741935483</v>
      </c>
      <c r="O30" s="18">
        <f t="shared" si="10"/>
        <v>-1.7428225806451678</v>
      </c>
      <c r="P30" s="18">
        <f t="shared" si="2"/>
        <v>-6.8615062230124715E-2</v>
      </c>
      <c r="Q30" s="18"/>
      <c r="R30" s="18"/>
      <c r="S30" s="19"/>
      <c r="T30" s="19"/>
      <c r="V30" s="21">
        <v>65</v>
      </c>
      <c r="W30" s="20">
        <v>1651</v>
      </c>
      <c r="X30" s="18">
        <v>188.90885416666666</v>
      </c>
      <c r="Y30" s="18">
        <f t="shared" si="4"/>
        <v>7.4373564632545932</v>
      </c>
      <c r="Z30" s="18">
        <v>79.293691502463062</v>
      </c>
      <c r="AA30" s="18">
        <f t="shared" si="8"/>
        <v>187.27838300492613</v>
      </c>
      <c r="AB30" s="8">
        <f t="shared" si="5"/>
        <v>7.3731646852333128</v>
      </c>
      <c r="AE30" s="8"/>
      <c r="AF30" s="19"/>
      <c r="AG30" s="18"/>
      <c r="AH30" s="18"/>
      <c r="AI30" s="18"/>
      <c r="AJ30" s="18"/>
      <c r="AK30" s="8"/>
      <c r="AN30" s="18">
        <v>74</v>
      </c>
      <c r="AO30" s="19">
        <v>1885.359375</v>
      </c>
      <c r="AP30" s="19">
        <v>93.71875</v>
      </c>
      <c r="AQ30" s="8">
        <f t="shared" si="6"/>
        <v>187.4375</v>
      </c>
      <c r="AR30" s="19">
        <v>223.46875</v>
      </c>
      <c r="AS30" s="19">
        <f t="shared" si="0"/>
        <v>36.03125</v>
      </c>
      <c r="AT30" s="19"/>
      <c r="AU30" s="8">
        <f t="shared" si="7"/>
        <v>222.4375</v>
      </c>
    </row>
    <row r="31" spans="1:47" x14ac:dyDescent="0.25">
      <c r="A31">
        <v>65.5</v>
      </c>
      <c r="B31">
        <v>1664</v>
      </c>
      <c r="C31">
        <v>7.4116130061328995</v>
      </c>
      <c r="D31">
        <v>188.25497035577564</v>
      </c>
      <c r="I31" s="8">
        <v>69.5</v>
      </c>
      <c r="J31" s="19">
        <v>1765</v>
      </c>
      <c r="K31" s="18"/>
      <c r="L31" s="18"/>
      <c r="M31" s="18">
        <f t="shared" si="1"/>
        <v>7.6476377952755907</v>
      </c>
      <c r="N31" s="18">
        <v>194.25</v>
      </c>
      <c r="O31" s="18">
        <f t="shared" si="10"/>
        <v>-1</v>
      </c>
      <c r="P31" s="18">
        <f t="shared" si="2"/>
        <v>-3.937007874015748E-2</v>
      </c>
      <c r="Q31" s="18"/>
      <c r="R31" s="18"/>
      <c r="S31" s="19"/>
      <c r="T31" s="19"/>
      <c r="V31" s="21">
        <v>65.5</v>
      </c>
      <c r="W31" s="20">
        <v>1664</v>
      </c>
      <c r="X31" s="18">
        <v>190.70498168498168</v>
      </c>
      <c r="Y31" s="18">
        <f t="shared" si="4"/>
        <v>7.508070145078019</v>
      </c>
      <c r="Z31" s="18">
        <v>80.734089267928283</v>
      </c>
      <c r="AA31" s="18">
        <f t="shared" si="8"/>
        <v>190.15917853585657</v>
      </c>
      <c r="AB31" s="8">
        <f t="shared" si="5"/>
        <v>7.4865818321203381</v>
      </c>
      <c r="AE31" s="8"/>
      <c r="AF31" s="19"/>
      <c r="AG31" s="18"/>
      <c r="AH31" s="18"/>
      <c r="AI31" s="18"/>
      <c r="AJ31" s="18"/>
      <c r="AK31" s="8"/>
      <c r="AN31" s="18">
        <v>74.5</v>
      </c>
      <c r="AO31" s="19">
        <v>1897.6666666666667</v>
      </c>
      <c r="AP31" s="19">
        <v>91.933333333333337</v>
      </c>
      <c r="AQ31" s="8">
        <f t="shared" si="6"/>
        <v>183.86666666666667</v>
      </c>
      <c r="AR31" s="19">
        <v>220.28888888888889</v>
      </c>
      <c r="AS31" s="19">
        <f t="shared" si="0"/>
        <v>36.422222222222217</v>
      </c>
      <c r="AT31" s="19"/>
      <c r="AU31" s="8">
        <f t="shared" si="7"/>
        <v>218.86666666666667</v>
      </c>
    </row>
    <row r="32" spans="1:47" x14ac:dyDescent="0.25">
      <c r="A32">
        <v>66</v>
      </c>
      <c r="B32">
        <v>1676</v>
      </c>
      <c r="C32">
        <v>7.4599157384838275</v>
      </c>
      <c r="D32">
        <v>189.48185975748922</v>
      </c>
      <c r="I32" s="8">
        <v>70</v>
      </c>
      <c r="J32" s="19">
        <v>1778</v>
      </c>
      <c r="K32" s="18"/>
      <c r="L32" s="18"/>
      <c r="M32" s="18">
        <f t="shared" si="1"/>
        <v>7.6870078740157481</v>
      </c>
      <c r="N32" s="18">
        <v>195.25</v>
      </c>
      <c r="O32" s="18">
        <f t="shared" si="10"/>
        <v>-1.3407976190476347</v>
      </c>
      <c r="P32" s="18">
        <f t="shared" si="2"/>
        <v>-5.2787307836521052E-2</v>
      </c>
      <c r="Q32" s="18"/>
      <c r="R32" s="18"/>
      <c r="S32" s="19"/>
      <c r="T32" s="19"/>
      <c r="V32" s="21">
        <v>66</v>
      </c>
      <c r="W32" s="20">
        <v>1676</v>
      </c>
      <c r="X32" s="18">
        <v>192.37841905106845</v>
      </c>
      <c r="Y32" s="18">
        <f t="shared" si="4"/>
        <v>7.5739535059475775</v>
      </c>
      <c r="Z32" s="18">
        <v>80.937006302520999</v>
      </c>
      <c r="AA32" s="18">
        <f t="shared" si="8"/>
        <v>190.565012605042</v>
      </c>
      <c r="AB32" s="8">
        <f t="shared" si="5"/>
        <v>7.5025595513796066</v>
      </c>
      <c r="AE32" s="8"/>
      <c r="AF32" s="19"/>
      <c r="AG32" s="18"/>
      <c r="AH32" s="18"/>
      <c r="AI32" s="18"/>
      <c r="AJ32" s="18"/>
      <c r="AK32" s="8"/>
      <c r="AN32" s="18">
        <v>75</v>
      </c>
      <c r="AO32" s="19">
        <v>1910.21875</v>
      </c>
      <c r="AP32" s="19">
        <v>93.875</v>
      </c>
      <c r="AQ32" s="8">
        <f t="shared" si="6"/>
        <v>187.75</v>
      </c>
      <c r="AR32" s="19">
        <v>224.6875</v>
      </c>
      <c r="AS32" s="19">
        <f t="shared" si="0"/>
        <v>36.9375</v>
      </c>
      <c r="AT32" s="19"/>
      <c r="AU32" s="8">
        <f t="shared" si="7"/>
        <v>222.75</v>
      </c>
    </row>
    <row r="33" spans="1:47" x14ac:dyDescent="0.25">
      <c r="A33">
        <v>66.5</v>
      </c>
      <c r="B33">
        <v>1689</v>
      </c>
      <c r="C33">
        <v>7.5270665810558199</v>
      </c>
      <c r="D33">
        <v>191.18749115881783</v>
      </c>
      <c r="I33" s="8">
        <v>70.5</v>
      </c>
      <c r="J33" s="19">
        <v>1791</v>
      </c>
      <c r="K33" s="18"/>
      <c r="L33" s="18"/>
      <c r="M33" s="18">
        <f t="shared" si="1"/>
        <v>7.7397951818522692</v>
      </c>
      <c r="N33" s="18">
        <v>196.59079761904763</v>
      </c>
      <c r="O33" s="18">
        <f t="shared" si="10"/>
        <v>-2.3260357142856947</v>
      </c>
      <c r="P33" s="18">
        <f t="shared" si="2"/>
        <v>-9.1576209223846253E-2</v>
      </c>
      <c r="Q33" s="18"/>
      <c r="R33" s="18"/>
      <c r="S33" s="19"/>
      <c r="T33" s="19"/>
      <c r="V33" s="21">
        <v>66.5</v>
      </c>
      <c r="W33" s="20">
        <v>1689</v>
      </c>
      <c r="X33" s="18">
        <v>194.3426481944129</v>
      </c>
      <c r="Y33" s="18">
        <f t="shared" si="4"/>
        <v>7.6512853619847601</v>
      </c>
      <c r="Z33" s="18">
        <v>82.512200255102044</v>
      </c>
      <c r="AA33" s="18">
        <f t="shared" si="8"/>
        <v>193.71540051020409</v>
      </c>
      <c r="AB33" s="8">
        <f t="shared" si="5"/>
        <v>7.6265905712678776</v>
      </c>
      <c r="AE33" s="8"/>
      <c r="AF33" s="19"/>
      <c r="AG33" s="18"/>
      <c r="AH33" s="18"/>
      <c r="AI33" s="18"/>
      <c r="AJ33" s="18"/>
      <c r="AK33" s="8"/>
      <c r="AN33" s="18">
        <v>75.5</v>
      </c>
      <c r="AO33" s="19">
        <v>1924.5384615384614</v>
      </c>
      <c r="AP33" s="19">
        <v>93.115384615384613</v>
      </c>
      <c r="AQ33" s="8">
        <f t="shared" si="6"/>
        <v>186.23076923076923</v>
      </c>
      <c r="AR33" s="19">
        <v>222.61538461538461</v>
      </c>
      <c r="AS33" s="19">
        <f t="shared" si="0"/>
        <v>36.384615384615387</v>
      </c>
      <c r="AT33" s="19"/>
      <c r="AU33" s="8">
        <f t="shared" si="7"/>
        <v>221.23076923076923</v>
      </c>
    </row>
    <row r="34" spans="1:47" x14ac:dyDescent="0.25">
      <c r="A34">
        <v>67</v>
      </c>
      <c r="B34">
        <v>1702</v>
      </c>
      <c r="C34">
        <v>7.5955350237241355</v>
      </c>
      <c r="D34">
        <v>192.92658960259303</v>
      </c>
      <c r="I34" s="8">
        <v>71</v>
      </c>
      <c r="J34" s="19">
        <v>1803</v>
      </c>
      <c r="K34" s="18"/>
      <c r="L34" s="18"/>
      <c r="M34" s="18">
        <f t="shared" si="1"/>
        <v>7.8313713910761154</v>
      </c>
      <c r="N34" s="18">
        <v>198.91683333333333</v>
      </c>
      <c r="O34" s="18">
        <f t="shared" si="10"/>
        <v>-0.88628030303033256</v>
      </c>
      <c r="P34" s="18">
        <f t="shared" si="2"/>
        <v>-3.489292531615483E-2</v>
      </c>
      <c r="Q34" s="18"/>
      <c r="R34" s="18"/>
      <c r="S34" s="19"/>
      <c r="T34" s="19"/>
      <c r="V34" s="21">
        <v>67</v>
      </c>
      <c r="W34" s="20">
        <v>1702</v>
      </c>
      <c r="X34" s="18">
        <v>195.41031847133758</v>
      </c>
      <c r="Y34" s="18">
        <f t="shared" si="4"/>
        <v>7.6933196248558104</v>
      </c>
      <c r="Z34" s="18">
        <v>82.540891719745218</v>
      </c>
      <c r="AA34" s="18">
        <f t="shared" si="8"/>
        <v>193.77278343949044</v>
      </c>
      <c r="AB34" s="8">
        <f t="shared" si="5"/>
        <v>7.6288497417122221</v>
      </c>
      <c r="AE34" s="8"/>
      <c r="AF34" s="19"/>
      <c r="AG34" s="18"/>
      <c r="AH34" s="18"/>
      <c r="AI34" s="18"/>
      <c r="AJ34" s="18"/>
      <c r="AK34" s="8"/>
      <c r="AN34" s="18">
        <v>76</v>
      </c>
      <c r="AO34" s="19">
        <v>1931</v>
      </c>
      <c r="AP34" s="19">
        <v>86</v>
      </c>
      <c r="AQ34" s="8">
        <f t="shared" si="6"/>
        <v>172</v>
      </c>
      <c r="AR34" s="19">
        <v>205</v>
      </c>
      <c r="AS34" s="19">
        <f t="shared" si="0"/>
        <v>33</v>
      </c>
      <c r="AT34" s="19"/>
      <c r="AU34" s="8">
        <f t="shared" si="7"/>
        <v>207</v>
      </c>
    </row>
    <row r="35" spans="1:47" x14ac:dyDescent="0.25">
      <c r="A35">
        <v>67.5</v>
      </c>
      <c r="B35">
        <v>1715</v>
      </c>
      <c r="C35">
        <v>7.6498521767044885</v>
      </c>
      <c r="D35">
        <v>194.30624528829398</v>
      </c>
      <c r="I35" s="8">
        <v>71.5</v>
      </c>
      <c r="J35" s="19">
        <v>1816</v>
      </c>
      <c r="K35" s="18"/>
      <c r="L35" s="18"/>
      <c r="M35" s="18">
        <f t="shared" si="1"/>
        <v>7.8662643163922708</v>
      </c>
      <c r="N35" s="18">
        <v>199.80311363636366</v>
      </c>
      <c r="O35" s="18">
        <f t="shared" si="10"/>
        <v>-1.1413308080807951</v>
      </c>
      <c r="P35" s="18">
        <f t="shared" si="2"/>
        <v>-4.4934283782708473E-2</v>
      </c>
      <c r="Q35" s="18"/>
      <c r="R35" s="18"/>
      <c r="S35" s="19"/>
      <c r="T35" s="19"/>
      <c r="V35" s="21">
        <v>67.5</v>
      </c>
      <c r="W35" s="20">
        <v>1715</v>
      </c>
      <c r="X35" s="18">
        <v>197.41636363636366</v>
      </c>
      <c r="Y35" s="18">
        <f t="shared" si="4"/>
        <v>7.7722977809591995</v>
      </c>
      <c r="Z35" s="18">
        <v>84.027642829569572</v>
      </c>
      <c r="AA35" s="18">
        <f t="shared" si="8"/>
        <v>196.74628565913915</v>
      </c>
      <c r="AB35" s="8">
        <f t="shared" si="5"/>
        <v>7.7459167582338253</v>
      </c>
      <c r="AE35" s="8"/>
      <c r="AF35" s="19"/>
      <c r="AG35" s="18"/>
      <c r="AH35" s="18"/>
      <c r="AI35" s="18"/>
      <c r="AJ35" s="18"/>
      <c r="AK35" s="8"/>
      <c r="AN35" s="18">
        <v>76.5</v>
      </c>
      <c r="AO35" s="19">
        <v>1937.2352941176471</v>
      </c>
      <c r="AP35" s="19">
        <v>94.941176470588232</v>
      </c>
      <c r="AQ35" s="8">
        <f t="shared" si="6"/>
        <v>189.88235294117646</v>
      </c>
      <c r="AR35" s="19">
        <v>225.29411764705881</v>
      </c>
      <c r="AS35" s="19">
        <f t="shared" si="0"/>
        <v>35.411764705882348</v>
      </c>
      <c r="AT35" s="19"/>
      <c r="AU35" s="8">
        <f t="shared" si="7"/>
        <v>224.88235294117646</v>
      </c>
    </row>
    <row r="36" spans="1:47" x14ac:dyDescent="0.25">
      <c r="A36">
        <v>68</v>
      </c>
      <c r="B36">
        <v>1727</v>
      </c>
      <c r="C36">
        <v>7.6877775216797417</v>
      </c>
      <c r="D36">
        <v>195.26954905066543</v>
      </c>
      <c r="I36" s="8">
        <v>72</v>
      </c>
      <c r="J36" s="19">
        <v>1829</v>
      </c>
      <c r="K36" s="18"/>
      <c r="L36" s="18"/>
      <c r="M36" s="18">
        <f t="shared" si="1"/>
        <v>7.9111986001749788</v>
      </c>
      <c r="N36" s="18">
        <v>200.94444444444446</v>
      </c>
      <c r="O36" s="18">
        <f t="shared" si="10"/>
        <v>-0.97222222222222854</v>
      </c>
      <c r="P36" s="18">
        <f t="shared" si="2"/>
        <v>-3.8276465441820021E-2</v>
      </c>
      <c r="Q36" s="18"/>
      <c r="R36" s="18"/>
      <c r="S36" s="19"/>
      <c r="T36" s="19"/>
      <c r="V36" s="21">
        <v>68</v>
      </c>
      <c r="W36" s="20">
        <v>1727</v>
      </c>
      <c r="X36" s="18">
        <v>198.32961967905689</v>
      </c>
      <c r="Y36" s="18">
        <f t="shared" si="4"/>
        <v>7.8082527432699571</v>
      </c>
      <c r="Z36" s="18">
        <v>84.185188679245272</v>
      </c>
      <c r="AA36" s="18">
        <f t="shared" si="8"/>
        <v>197.06137735849055</v>
      </c>
      <c r="AB36" s="8">
        <f t="shared" si="5"/>
        <v>7.75832194324766</v>
      </c>
      <c r="AE36" s="8"/>
      <c r="AF36" s="19"/>
      <c r="AG36" s="18"/>
      <c r="AH36" s="18"/>
      <c r="AI36" s="18"/>
      <c r="AJ36" s="18"/>
      <c r="AK36" s="8"/>
      <c r="AN36" s="18">
        <v>77</v>
      </c>
      <c r="AO36" s="19">
        <v>1950.7857142857142</v>
      </c>
      <c r="AP36" s="19">
        <v>94.571428571428569</v>
      </c>
      <c r="AQ36" s="8">
        <f t="shared" si="6"/>
        <v>189.14285714285714</v>
      </c>
      <c r="AR36" s="19">
        <v>227.14285714285714</v>
      </c>
      <c r="AS36" s="19">
        <f t="shared" si="0"/>
        <v>38</v>
      </c>
      <c r="AT36" s="19"/>
      <c r="AU36" s="8">
        <f t="shared" si="7"/>
        <v>224.14285714285714</v>
      </c>
    </row>
    <row r="37" spans="1:47" x14ac:dyDescent="0.25">
      <c r="A37">
        <v>68.5</v>
      </c>
      <c r="B37">
        <v>1740</v>
      </c>
      <c r="C37">
        <v>7.7266756952116999</v>
      </c>
      <c r="D37">
        <v>196.25756265837714</v>
      </c>
      <c r="I37" s="8">
        <v>72.5</v>
      </c>
      <c r="J37" s="19">
        <v>1842</v>
      </c>
      <c r="K37" s="18"/>
      <c r="L37" s="18"/>
      <c r="M37" s="18">
        <f t="shared" si="1"/>
        <v>7.9494750656167987</v>
      </c>
      <c r="N37" s="18">
        <v>201.91666666666669</v>
      </c>
      <c r="O37" s="18">
        <f t="shared" si="10"/>
        <v>-2.8958333333333144</v>
      </c>
      <c r="P37" s="18">
        <f t="shared" si="2"/>
        <v>-0.1140091863517053</v>
      </c>
      <c r="Q37" s="18"/>
      <c r="R37" s="18"/>
      <c r="S37" s="19"/>
      <c r="T37" s="19"/>
      <c r="V37" s="21">
        <v>68.5</v>
      </c>
      <c r="W37" s="20">
        <v>1740</v>
      </c>
      <c r="X37" s="18">
        <v>199.51406306117397</v>
      </c>
      <c r="Y37" s="18">
        <f t="shared" si="4"/>
        <v>7.8548843724871649</v>
      </c>
      <c r="Z37" s="18">
        <v>84.248910256410255</v>
      </c>
      <c r="AA37" s="18">
        <f t="shared" si="8"/>
        <v>197.18882051282051</v>
      </c>
      <c r="AB37" s="8">
        <f t="shared" si="5"/>
        <v>7.7633393902685244</v>
      </c>
      <c r="AE37" s="8"/>
      <c r="AF37" s="19"/>
      <c r="AG37" s="18"/>
      <c r="AH37" s="18"/>
      <c r="AI37" s="18"/>
      <c r="AJ37" s="18"/>
      <c r="AK37" s="8"/>
      <c r="AN37" s="18">
        <v>77.5</v>
      </c>
      <c r="AO37" s="19">
        <v>1961.8</v>
      </c>
      <c r="AP37" s="19">
        <v>92.4</v>
      </c>
      <c r="AQ37" s="8">
        <f t="shared" si="6"/>
        <v>184.8</v>
      </c>
      <c r="AR37" s="19">
        <v>221</v>
      </c>
      <c r="AS37" s="19">
        <f t="shared" si="0"/>
        <v>36.199999999999989</v>
      </c>
      <c r="AT37" s="19"/>
      <c r="AU37" s="8">
        <f t="shared" si="7"/>
        <v>219.8</v>
      </c>
    </row>
    <row r="38" spans="1:47" x14ac:dyDescent="0.25">
      <c r="A38">
        <v>69</v>
      </c>
      <c r="B38">
        <v>1753</v>
      </c>
      <c r="C38">
        <v>7.8367725408783651</v>
      </c>
      <c r="D38">
        <v>199.05402253831045</v>
      </c>
      <c r="I38" s="8">
        <v>73</v>
      </c>
      <c r="J38" s="19">
        <v>1854</v>
      </c>
      <c r="K38" s="18"/>
      <c r="L38" s="18"/>
      <c r="M38" s="18">
        <f t="shared" si="1"/>
        <v>8.0634842519685037</v>
      </c>
      <c r="N38" s="18">
        <v>204.8125</v>
      </c>
      <c r="O38" s="18">
        <f t="shared" si="10"/>
        <v>-2.4211111111111165</v>
      </c>
      <c r="P38" s="18">
        <f t="shared" si="2"/>
        <v>-9.5319335083114826E-2</v>
      </c>
      <c r="Q38" s="18"/>
      <c r="R38" s="18"/>
      <c r="S38" s="19"/>
      <c r="T38" s="19"/>
      <c r="V38" s="21">
        <v>69</v>
      </c>
      <c r="W38" s="20">
        <v>1753</v>
      </c>
      <c r="X38" s="18">
        <v>202.95334519954798</v>
      </c>
      <c r="Y38" s="18">
        <f t="shared" si="4"/>
        <v>7.9902891810845666</v>
      </c>
      <c r="Z38" s="18">
        <v>85.523989898989896</v>
      </c>
      <c r="AA38" s="18">
        <f t="shared" si="8"/>
        <v>199.73897979797979</v>
      </c>
      <c r="AB38" s="8">
        <f t="shared" si="5"/>
        <v>7.8637393621251892</v>
      </c>
      <c r="AE38" s="8"/>
      <c r="AF38" s="19"/>
      <c r="AG38" s="18"/>
      <c r="AH38" s="18"/>
      <c r="AI38" s="18"/>
      <c r="AJ38" s="18"/>
      <c r="AK38" s="8"/>
      <c r="AN38" s="18">
        <v>78</v>
      </c>
      <c r="AO38" s="19">
        <v>1974.2</v>
      </c>
      <c r="AP38" s="19">
        <v>98.4</v>
      </c>
      <c r="AQ38" s="8">
        <f t="shared" si="6"/>
        <v>196.8</v>
      </c>
      <c r="AR38" s="19">
        <v>233.8</v>
      </c>
      <c r="AS38" s="19">
        <f t="shared" si="0"/>
        <v>37</v>
      </c>
      <c r="AT38" s="19"/>
      <c r="AU38" s="8">
        <f t="shared" si="7"/>
        <v>231.8</v>
      </c>
    </row>
    <row r="39" spans="1:47" x14ac:dyDescent="0.25">
      <c r="A39">
        <v>69.5</v>
      </c>
      <c r="B39">
        <v>1765</v>
      </c>
      <c r="C39">
        <v>7.8768257808194555</v>
      </c>
      <c r="D39">
        <v>200.07137483281414</v>
      </c>
      <c r="I39" s="8">
        <v>73.5</v>
      </c>
      <c r="J39" s="19">
        <v>1867</v>
      </c>
      <c r="K39" s="18"/>
      <c r="L39" s="18"/>
      <c r="M39" s="18">
        <f t="shared" si="1"/>
        <v>8.1588035870516187</v>
      </c>
      <c r="N39" s="18">
        <v>207.23361111111112</v>
      </c>
      <c r="O39" s="18">
        <f t="shared" si="10"/>
        <v>-1.4413888888888948</v>
      </c>
      <c r="P39" s="18">
        <f t="shared" si="2"/>
        <v>-5.6747594050743894E-2</v>
      </c>
      <c r="Q39" s="18"/>
      <c r="R39" s="18"/>
      <c r="S39" s="19"/>
      <c r="T39" s="19"/>
      <c r="V39" s="21">
        <v>69.5</v>
      </c>
      <c r="W39" s="20">
        <v>1765</v>
      </c>
      <c r="X39" s="18">
        <v>204.19018539307439</v>
      </c>
      <c r="Y39" s="18">
        <f t="shared" si="4"/>
        <v>8.038983676892693</v>
      </c>
      <c r="Z39" s="18">
        <v>85.706944444444446</v>
      </c>
      <c r="AA39" s="18">
        <f t="shared" si="8"/>
        <v>200.10488888888889</v>
      </c>
      <c r="AB39" s="8">
        <f t="shared" si="5"/>
        <v>7.8781452318460197</v>
      </c>
      <c r="AE39" s="8"/>
      <c r="AF39" s="19"/>
      <c r="AG39" s="18"/>
      <c r="AH39" s="18"/>
      <c r="AI39" s="18"/>
      <c r="AJ39" s="18"/>
      <c r="AK39" s="8"/>
      <c r="AN39" s="18">
        <v>78.5</v>
      </c>
      <c r="AO39" s="19">
        <v>1993</v>
      </c>
      <c r="AP39" s="19">
        <v>91</v>
      </c>
      <c r="AQ39" s="8">
        <f t="shared" si="6"/>
        <v>182</v>
      </c>
      <c r="AR39" s="19">
        <v>214</v>
      </c>
      <c r="AS39" s="19">
        <f t="shared" si="0"/>
        <v>32</v>
      </c>
      <c r="AT39" s="19"/>
      <c r="AU39" s="8">
        <f t="shared" si="7"/>
        <v>217</v>
      </c>
    </row>
    <row r="40" spans="1:47" x14ac:dyDescent="0.25">
      <c r="A40">
        <v>70</v>
      </c>
      <c r="B40">
        <v>1778</v>
      </c>
      <c r="C40">
        <v>7.9326564608302954</v>
      </c>
      <c r="D40">
        <v>201.4894741050895</v>
      </c>
      <c r="I40" s="8">
        <v>74</v>
      </c>
      <c r="J40" s="19">
        <v>1880</v>
      </c>
      <c r="K40" s="18"/>
      <c r="L40" s="18"/>
      <c r="M40" s="18">
        <f t="shared" si="1"/>
        <v>8.2155511811023629</v>
      </c>
      <c r="N40" s="18">
        <v>208.67500000000001</v>
      </c>
      <c r="O40" s="18">
        <f t="shared" si="10"/>
        <v>-1.2224999999999966</v>
      </c>
      <c r="P40" s="18">
        <f t="shared" si="2"/>
        <v>-4.812992125984239E-2</v>
      </c>
      <c r="Q40" s="18"/>
      <c r="R40" s="18"/>
      <c r="S40" s="19"/>
      <c r="T40" s="19"/>
      <c r="V40" s="21">
        <v>70</v>
      </c>
      <c r="W40" s="20">
        <v>1778</v>
      </c>
      <c r="X40" s="18">
        <v>205.20303083135636</v>
      </c>
      <c r="Y40" s="18">
        <f t="shared" si="4"/>
        <v>8.078859481549463</v>
      </c>
      <c r="Z40" s="18">
        <v>85.866483228511527</v>
      </c>
      <c r="AA40" s="18">
        <f t="shared" si="8"/>
        <v>200.42396645702306</v>
      </c>
      <c r="AB40" s="8">
        <f t="shared" si="5"/>
        <v>7.8907073408276798</v>
      </c>
      <c r="AE40" s="8"/>
      <c r="AF40" s="19"/>
      <c r="AG40" s="18"/>
      <c r="AH40" s="18"/>
      <c r="AI40" s="18"/>
      <c r="AJ40" s="18"/>
      <c r="AK40" s="8"/>
      <c r="AN40" s="18">
        <v>79.5</v>
      </c>
      <c r="AO40" s="19">
        <v>2012</v>
      </c>
      <c r="AP40" s="19">
        <v>95</v>
      </c>
      <c r="AQ40" s="8">
        <f t="shared" si="6"/>
        <v>190</v>
      </c>
      <c r="AR40" s="19">
        <v>222</v>
      </c>
      <c r="AS40" s="19">
        <f t="shared" si="0"/>
        <v>32</v>
      </c>
      <c r="AT40" s="19"/>
      <c r="AU40" s="8">
        <f t="shared" si="7"/>
        <v>225</v>
      </c>
    </row>
    <row r="41" spans="1:47" x14ac:dyDescent="0.25">
      <c r="A41">
        <v>70.5</v>
      </c>
      <c r="B41">
        <v>1791</v>
      </c>
      <c r="C41">
        <v>7.9978206407007733</v>
      </c>
      <c r="D41">
        <v>203.1446442737996</v>
      </c>
      <c r="I41" s="8">
        <v>74.5</v>
      </c>
      <c r="J41" s="19">
        <v>1892</v>
      </c>
      <c r="K41" s="18"/>
      <c r="L41" s="18"/>
      <c r="M41" s="18">
        <f t="shared" si="1"/>
        <v>8.2636811023622059</v>
      </c>
      <c r="N41" s="18">
        <v>209.89750000000001</v>
      </c>
      <c r="O41" s="18">
        <f t="shared" si="10"/>
        <v>-1.102499999999992</v>
      </c>
      <c r="P41" s="18">
        <f t="shared" si="2"/>
        <v>-4.3405511811023312E-2</v>
      </c>
      <c r="Q41" s="18"/>
      <c r="R41" s="18"/>
      <c r="S41" s="19"/>
      <c r="T41" s="19"/>
      <c r="V41" s="18">
        <v>70.5</v>
      </c>
      <c r="W41" s="20">
        <v>1791</v>
      </c>
      <c r="X41" s="18">
        <v>206.21903083135632</v>
      </c>
      <c r="Y41" s="18">
        <f t="shared" si="4"/>
        <v>8.1188594815494621</v>
      </c>
      <c r="Z41" s="18">
        <v>86.105999999999995</v>
      </c>
      <c r="AA41" s="18">
        <f t="shared" si="8"/>
        <v>200.90299999999999</v>
      </c>
      <c r="AB41" s="8">
        <f t="shared" si="5"/>
        <v>7.9095669291338586</v>
      </c>
      <c r="AE41" s="8"/>
      <c r="AF41" s="19"/>
      <c r="AG41" s="18"/>
      <c r="AH41" s="18"/>
      <c r="AI41" s="18"/>
      <c r="AJ41" s="18"/>
      <c r="AK41" s="8"/>
      <c r="AN41" s="18">
        <v>80.5</v>
      </c>
      <c r="AO41" s="19">
        <v>2042</v>
      </c>
      <c r="AP41" s="19">
        <v>95</v>
      </c>
      <c r="AQ41" s="8">
        <f t="shared" si="6"/>
        <v>190</v>
      </c>
      <c r="AR41" s="19">
        <v>223</v>
      </c>
      <c r="AS41" s="19">
        <f>+AR41-AQ41</f>
        <v>33</v>
      </c>
      <c r="AT41" s="19"/>
      <c r="AU41" s="8">
        <f t="shared" si="7"/>
        <v>225</v>
      </c>
    </row>
    <row r="42" spans="1:47" x14ac:dyDescent="0.25">
      <c r="A42">
        <v>71</v>
      </c>
      <c r="B42">
        <v>1803</v>
      </c>
      <c r="C42">
        <v>8.0287388111025244</v>
      </c>
      <c r="D42">
        <v>203.92996580200412</v>
      </c>
      <c r="I42" s="8">
        <v>75</v>
      </c>
      <c r="J42" s="19">
        <v>1905</v>
      </c>
      <c r="K42" s="18"/>
      <c r="L42" s="18"/>
      <c r="M42" s="18">
        <f t="shared" si="1"/>
        <v>8.3070866141732296</v>
      </c>
      <c r="N42" s="18">
        <v>211</v>
      </c>
      <c r="O42" s="18">
        <f t="shared" si="10"/>
        <v>-1.375</v>
      </c>
      <c r="P42" s="18">
        <f t="shared" si="2"/>
        <v>-5.4133858267716536E-2</v>
      </c>
      <c r="Q42" s="18"/>
      <c r="R42" s="18"/>
      <c r="V42" s="18">
        <v>71</v>
      </c>
      <c r="W42" s="20">
        <v>1803</v>
      </c>
      <c r="X42" s="18">
        <v>207.23503083135631</v>
      </c>
      <c r="Y42" s="18">
        <f t="shared" si="4"/>
        <v>8.1588594815494613</v>
      </c>
      <c r="Z42" s="18">
        <v>86.36</v>
      </c>
      <c r="AA42" s="18">
        <f t="shared" si="8"/>
        <v>201.411</v>
      </c>
      <c r="AB42" s="8">
        <f t="shared" si="5"/>
        <v>7.9295669291338591</v>
      </c>
      <c r="AE42" s="8"/>
      <c r="AF42" s="19"/>
      <c r="AG42" s="18"/>
      <c r="AH42" s="18"/>
      <c r="AI42" s="18"/>
      <c r="AJ42" s="18"/>
      <c r="AK42" s="8"/>
    </row>
    <row r="43" spans="1:47" x14ac:dyDescent="0.25">
      <c r="A43">
        <v>71.5</v>
      </c>
      <c r="B43">
        <v>1816</v>
      </c>
      <c r="C43">
        <v>8.0632759169956163</v>
      </c>
      <c r="D43">
        <v>204.80720829168865</v>
      </c>
      <c r="I43" s="8">
        <v>75.5</v>
      </c>
      <c r="J43" s="19">
        <v>1918</v>
      </c>
      <c r="K43" s="18"/>
      <c r="L43" s="18"/>
      <c r="M43" s="18">
        <f t="shared" si="1"/>
        <v>8.3612204724409445</v>
      </c>
      <c r="N43" s="18">
        <v>212.375</v>
      </c>
      <c r="O43" s="18">
        <f t="shared" si="10"/>
        <v>-1.125</v>
      </c>
      <c r="P43" s="18">
        <f t="shared" si="2"/>
        <v>-4.429133858267717E-2</v>
      </c>
      <c r="Q43" s="18"/>
      <c r="R43" s="18"/>
      <c r="V43" s="18">
        <v>71.5</v>
      </c>
      <c r="W43" s="20">
        <v>1816</v>
      </c>
      <c r="X43" s="18">
        <v>208.25103083135627</v>
      </c>
      <c r="Y43" s="18">
        <f t="shared" si="4"/>
        <v>8.1988594815494604</v>
      </c>
      <c r="Z43" s="18">
        <v>86.614000000000004</v>
      </c>
      <c r="AA43" s="18">
        <f t="shared" si="8"/>
        <v>201.91900000000001</v>
      </c>
      <c r="AB43" s="8">
        <f t="shared" si="5"/>
        <v>7.9495669291338595</v>
      </c>
      <c r="AE43" s="8"/>
      <c r="AF43" s="19"/>
      <c r="AG43" s="18"/>
      <c r="AH43" s="18"/>
      <c r="AI43" s="18"/>
      <c r="AJ43" s="18"/>
      <c r="AK43" s="8"/>
    </row>
    <row r="44" spans="1:47" x14ac:dyDescent="0.25">
      <c r="A44">
        <v>72</v>
      </c>
      <c r="B44">
        <v>1829</v>
      </c>
      <c r="C44">
        <v>8.0993798821421947</v>
      </c>
      <c r="D44">
        <v>205.72424900641172</v>
      </c>
      <c r="I44" s="8">
        <v>76</v>
      </c>
      <c r="J44" s="19">
        <v>1930</v>
      </c>
      <c r="K44" s="18"/>
      <c r="L44" s="18"/>
      <c r="M44" s="18">
        <f t="shared" si="1"/>
        <v>8.4055118110236222</v>
      </c>
      <c r="N44" s="18">
        <v>213.5</v>
      </c>
      <c r="O44" s="18">
        <f t="shared" si="10"/>
        <v>-1.533301601107155</v>
      </c>
      <c r="P44" s="18">
        <f t="shared" si="2"/>
        <v>-6.0366204767998227E-2</v>
      </c>
      <c r="Q44" s="18"/>
      <c r="R44" s="18"/>
      <c r="V44" s="18"/>
      <c r="W44" s="20"/>
      <c r="X44" s="18"/>
      <c r="Y44" s="18"/>
      <c r="Z44" s="18"/>
      <c r="AA44" s="18"/>
      <c r="AB44" s="8"/>
      <c r="AE44" s="8"/>
      <c r="AF44" s="19"/>
      <c r="AG44" s="18"/>
      <c r="AH44" s="18"/>
      <c r="AI44" s="18"/>
      <c r="AJ44" s="18"/>
      <c r="AK44" s="8"/>
    </row>
    <row r="45" spans="1:47" x14ac:dyDescent="0.25">
      <c r="A45">
        <v>72.5</v>
      </c>
      <c r="B45">
        <v>1842</v>
      </c>
      <c r="C45">
        <v>8.1363669751585554</v>
      </c>
      <c r="D45">
        <v>206.66372116902727</v>
      </c>
      <c r="I45" s="8">
        <v>76.5</v>
      </c>
      <c r="J45" s="19">
        <v>1943</v>
      </c>
      <c r="K45" s="18"/>
      <c r="L45" s="18"/>
      <c r="M45" s="18">
        <f t="shared" si="1"/>
        <v>8.4658780157916205</v>
      </c>
      <c r="N45" s="18">
        <v>215.03330160110715</v>
      </c>
      <c r="O45" s="18">
        <f t="shared" si="10"/>
        <v>-1.1949682677738451</v>
      </c>
      <c r="P45" s="18">
        <f t="shared" si="2"/>
        <v>-4.7045994794245871E-2</v>
      </c>
      <c r="Q45" s="18"/>
      <c r="R45" s="18"/>
      <c r="V45" s="18"/>
      <c r="W45" s="20"/>
      <c r="X45" s="18"/>
      <c r="Y45" s="18"/>
      <c r="Z45" s="18"/>
      <c r="AA45" s="18"/>
      <c r="AB45" s="8"/>
      <c r="AE45" s="8"/>
      <c r="AF45" s="19"/>
      <c r="AG45" s="18"/>
      <c r="AH45" s="18"/>
      <c r="AI45" s="18"/>
      <c r="AJ45" s="18"/>
      <c r="AK45" s="8"/>
    </row>
    <row r="46" spans="1:47" x14ac:dyDescent="0.25">
      <c r="A46">
        <v>73</v>
      </c>
      <c r="B46">
        <v>1854</v>
      </c>
      <c r="C46">
        <v>8.0395087901369013</v>
      </c>
      <c r="D46">
        <v>204.20352326947727</v>
      </c>
      <c r="I46" s="8">
        <v>77</v>
      </c>
      <c r="J46" s="19">
        <v>1956</v>
      </c>
      <c r="K46" s="18"/>
      <c r="L46" s="18"/>
      <c r="M46" s="18">
        <f t="shared" si="1"/>
        <v>8.5129240105858663</v>
      </c>
      <c r="N46" s="18">
        <v>216.228269868881</v>
      </c>
      <c r="O46" s="18">
        <f t="shared" si="10"/>
        <v>-1.0416349344404807</v>
      </c>
      <c r="P46" s="18">
        <f t="shared" si="2"/>
        <v>-4.1009249387420503E-2</v>
      </c>
      <c r="Q46" s="18"/>
      <c r="R46" s="18"/>
      <c r="AE46" s="8"/>
      <c r="AF46" s="19"/>
      <c r="AG46" s="18"/>
      <c r="AH46" s="18"/>
      <c r="AI46" s="18"/>
      <c r="AJ46" s="18"/>
      <c r="AK46" s="8"/>
    </row>
    <row r="47" spans="1:47" x14ac:dyDescent="0.25">
      <c r="A47">
        <v>73.5</v>
      </c>
      <c r="B47">
        <v>1867</v>
      </c>
      <c r="C47">
        <v>8.1045918631878653</v>
      </c>
      <c r="D47">
        <v>205.85663332497177</v>
      </c>
      <c r="I47" s="8">
        <v>77.5</v>
      </c>
      <c r="J47" s="19">
        <v>1969</v>
      </c>
      <c r="K47" s="18"/>
      <c r="L47" s="18"/>
      <c r="M47" s="18">
        <f t="shared" si="1"/>
        <v>8.5539332599732862</v>
      </c>
      <c r="N47" s="18">
        <v>217.26990480332148</v>
      </c>
      <c r="O47" s="18">
        <f t="shared" si="10"/>
        <v>-0.82830271134687905</v>
      </c>
      <c r="P47" s="18">
        <f t="shared" si="2"/>
        <v>-3.2610342966412562E-2</v>
      </c>
      <c r="Q47" s="18"/>
      <c r="R47" s="18"/>
      <c r="AE47" s="8"/>
      <c r="AF47" s="19"/>
      <c r="AG47" s="18"/>
      <c r="AH47" s="18"/>
      <c r="AI47" s="18"/>
      <c r="AJ47" s="18"/>
      <c r="AK47" s="8"/>
    </row>
    <row r="48" spans="1:47" x14ac:dyDescent="0.25">
      <c r="A48">
        <v>74</v>
      </c>
      <c r="B48">
        <v>1880</v>
      </c>
      <c r="C48">
        <v>8.1454257242234966</v>
      </c>
      <c r="D48">
        <v>206.89381339527682</v>
      </c>
      <c r="I48" s="8">
        <v>78</v>
      </c>
      <c r="J48" s="19">
        <v>1981</v>
      </c>
      <c r="K48" s="18"/>
      <c r="L48" s="18"/>
      <c r="M48" s="18">
        <f t="shared" si="1"/>
        <v>8.5865436029396989</v>
      </c>
      <c r="N48" s="18">
        <v>218.09820751466836</v>
      </c>
      <c r="O48" s="18">
        <f t="shared" si="10"/>
        <v>-0.82830271134687905</v>
      </c>
      <c r="P48" s="18">
        <f t="shared" si="2"/>
        <v>-3.2610342966412562E-2</v>
      </c>
      <c r="Q48" s="18"/>
      <c r="R48" s="18"/>
      <c r="AE48" s="8"/>
      <c r="AF48" s="19"/>
      <c r="AG48" s="18"/>
      <c r="AH48" s="18"/>
      <c r="AI48" s="18"/>
      <c r="AJ48" s="18"/>
      <c r="AK48" s="8"/>
    </row>
    <row r="49" spans="1:37" x14ac:dyDescent="0.25">
      <c r="A49">
        <v>74.5</v>
      </c>
      <c r="B49">
        <v>1892</v>
      </c>
      <c r="C49">
        <v>8.1765657808398959</v>
      </c>
      <c r="D49">
        <v>207.68477083333335</v>
      </c>
      <c r="I49" s="8">
        <v>78.5</v>
      </c>
      <c r="J49" s="19">
        <v>1994</v>
      </c>
      <c r="K49" s="18"/>
      <c r="L49" s="18"/>
      <c r="M49" s="18">
        <f t="shared" si="1"/>
        <v>8.6191539459061115</v>
      </c>
      <c r="N49" s="18">
        <v>218.92651022601524</v>
      </c>
      <c r="O49" s="18">
        <f t="shared" si="10"/>
        <v>-1.33329938062775</v>
      </c>
      <c r="P49" s="18">
        <f t="shared" si="2"/>
        <v>-5.249210159951772E-2</v>
      </c>
      <c r="Q49" s="18"/>
      <c r="R49" s="18"/>
      <c r="AE49" s="8"/>
      <c r="AF49" s="19"/>
      <c r="AG49" s="18"/>
      <c r="AH49" s="18"/>
      <c r="AI49" s="18"/>
      <c r="AJ49" s="18"/>
      <c r="AK49" s="8"/>
    </row>
    <row r="50" spans="1:37" x14ac:dyDescent="0.25">
      <c r="A50">
        <v>75</v>
      </c>
      <c r="B50">
        <v>1905</v>
      </c>
      <c r="C50">
        <v>8.1880223219454695</v>
      </c>
      <c r="D50">
        <v>207.97576697741493</v>
      </c>
      <c r="I50" s="8">
        <v>79</v>
      </c>
      <c r="J50" s="19">
        <v>2007</v>
      </c>
      <c r="K50" s="18"/>
      <c r="L50" s="18"/>
      <c r="M50" s="18">
        <f t="shared" si="1"/>
        <v>8.6716460475056305</v>
      </c>
      <c r="N50" s="18">
        <v>220.25980960664299</v>
      </c>
      <c r="O50" s="18">
        <f t="shared" si="10"/>
        <v>-2.4375</v>
      </c>
      <c r="P50" s="18">
        <f t="shared" si="2"/>
        <v>-9.5964566929133868E-2</v>
      </c>
      <c r="Q50" s="18"/>
      <c r="R50" s="18"/>
      <c r="AE50" s="8"/>
      <c r="AF50" s="19"/>
      <c r="AG50" s="18"/>
      <c r="AH50" s="18"/>
      <c r="AI50" s="18"/>
      <c r="AJ50" s="18"/>
      <c r="AK50" s="8"/>
    </row>
    <row r="51" spans="1:37" x14ac:dyDescent="0.25">
      <c r="A51">
        <v>75.5</v>
      </c>
      <c r="B51">
        <v>1918</v>
      </c>
      <c r="C51">
        <v>8.2099977446590806</v>
      </c>
      <c r="D51">
        <v>208.53394271434064</v>
      </c>
      <c r="I51" s="8">
        <v>79.5</v>
      </c>
      <c r="J51" s="19">
        <v>2019</v>
      </c>
      <c r="K51" s="18"/>
      <c r="L51" s="18"/>
      <c r="M51" s="18">
        <f t="shared" si="1"/>
        <v>8.7676106144347639</v>
      </c>
      <c r="N51" s="18">
        <v>222.69730960664299</v>
      </c>
      <c r="O51" s="18">
        <f t="shared" si="10"/>
        <v>-2.8974682677738315</v>
      </c>
      <c r="P51" s="18">
        <f t="shared" si="2"/>
        <v>-0.11407355384936345</v>
      </c>
      <c r="Q51" s="18"/>
    </row>
    <row r="52" spans="1:37" x14ac:dyDescent="0.25">
      <c r="A52">
        <v>76</v>
      </c>
      <c r="B52">
        <v>1930</v>
      </c>
      <c r="C52">
        <v>8.2547982283464574</v>
      </c>
      <c r="D52">
        <v>209.671875</v>
      </c>
      <c r="I52" s="8">
        <v>80</v>
      </c>
      <c r="J52" s="19">
        <v>2032</v>
      </c>
      <c r="K52" s="18"/>
      <c r="L52" s="18"/>
      <c r="M52" s="18">
        <f t="shared" si="1"/>
        <v>8.8816841682841279</v>
      </c>
      <c r="N52" s="18">
        <v>225.59477787441682</v>
      </c>
      <c r="P52" s="18">
        <f t="shared" si="2"/>
        <v>0</v>
      </c>
      <c r="Q52" s="18"/>
    </row>
    <row r="53" spans="1:37" x14ac:dyDescent="0.25">
      <c r="A53">
        <v>76.5</v>
      </c>
      <c r="B53">
        <v>1943</v>
      </c>
      <c r="C53">
        <v>8.3747539370078741</v>
      </c>
      <c r="D53">
        <v>212.71875</v>
      </c>
      <c r="I53" s="8"/>
      <c r="J53" s="19"/>
      <c r="K53" s="18"/>
      <c r="L53" s="18"/>
      <c r="M53" s="18"/>
      <c r="N53" s="18"/>
      <c r="P53" s="18"/>
      <c r="Q53" s="18"/>
    </row>
    <row r="54" spans="1:37" x14ac:dyDescent="0.25">
      <c r="A54">
        <v>77</v>
      </c>
      <c r="B54">
        <v>1956</v>
      </c>
      <c r="C54">
        <v>8.4398043230066548</v>
      </c>
      <c r="D54">
        <v>214.37102980436902</v>
      </c>
    </row>
    <row r="55" spans="1:37" x14ac:dyDescent="0.25">
      <c r="A55">
        <v>77.5</v>
      </c>
      <c r="B55">
        <v>1969</v>
      </c>
      <c r="C55">
        <v>8.4606299212598426</v>
      </c>
      <c r="D55">
        <v>214.89999999999998</v>
      </c>
    </row>
    <row r="56" spans="1:37" x14ac:dyDescent="0.25">
      <c r="A56">
        <v>78</v>
      </c>
      <c r="B56">
        <v>1981</v>
      </c>
      <c r="C56">
        <v>8.5928670680870773</v>
      </c>
      <c r="D56">
        <v>218.25882352941176</v>
      </c>
    </row>
    <row r="57" spans="1:37" x14ac:dyDescent="0.25">
      <c r="A57">
        <v>78.5</v>
      </c>
      <c r="B57">
        <v>1994</v>
      </c>
      <c r="C57">
        <v>8.8744375430941052</v>
      </c>
      <c r="D57">
        <v>225.41071359459028</v>
      </c>
    </row>
    <row r="58" spans="1:37" x14ac:dyDescent="0.25">
      <c r="A58">
        <v>79</v>
      </c>
      <c r="B58">
        <v>2007</v>
      </c>
      <c r="C58">
        <v>8.7162542182227227</v>
      </c>
      <c r="D58">
        <v>221.39285714285714</v>
      </c>
    </row>
    <row r="59" spans="1:37" x14ac:dyDescent="0.25">
      <c r="A59">
        <v>79.5</v>
      </c>
      <c r="B59">
        <v>2019</v>
      </c>
      <c r="C59">
        <v>8.8385826771653555</v>
      </c>
      <c r="D59">
        <v>224.5</v>
      </c>
    </row>
    <row r="60" spans="1:37" x14ac:dyDescent="0.25">
      <c r="A60">
        <v>80</v>
      </c>
      <c r="B60">
        <v>2032</v>
      </c>
      <c r="C60">
        <v>8.9960629921259851</v>
      </c>
      <c r="D60">
        <v>228.5</v>
      </c>
    </row>
    <row r="61" spans="1:37" x14ac:dyDescent="0.25">
      <c r="A61">
        <v>80.5</v>
      </c>
      <c r="B61">
        <v>2045</v>
      </c>
      <c r="C61">
        <v>9.0017831030924409</v>
      </c>
      <c r="D61">
        <v>228.64529081854801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C3AF-0F8B-413E-B10E-7CD1242CCA03}">
  <dimension ref="A1:T76"/>
  <sheetViews>
    <sheetView showGridLines="0" showRowColHeaders="0" tabSelected="1" zoomScaleNormal="100" workbookViewId="0">
      <selection activeCell="R10" sqref="R10"/>
    </sheetView>
  </sheetViews>
  <sheetFormatPr defaultColWidth="9.140625" defaultRowHeight="15" x14ac:dyDescent="0.25"/>
  <cols>
    <col min="1" max="1" width="12.5703125" style="3" customWidth="1"/>
    <col min="2" max="2" width="14.42578125" style="3" customWidth="1"/>
    <col min="3" max="3" width="12.28515625" style="3" customWidth="1"/>
    <col min="4" max="4" width="11.7109375" style="3" customWidth="1"/>
    <col min="5" max="6" width="17.42578125" style="3" customWidth="1"/>
    <col min="7" max="8" width="17.42578125" style="3" hidden="1" customWidth="1"/>
    <col min="9" max="11" width="17.42578125" style="3" customWidth="1"/>
    <col min="12" max="12" width="14.140625" style="3" customWidth="1"/>
    <col min="13" max="19" width="9.140625" style="3"/>
    <col min="20" max="20" width="5" style="3" customWidth="1"/>
    <col min="21" max="16384" width="9.140625" style="3"/>
  </cols>
  <sheetData>
    <row r="1" spans="1:16" s="14" customFormat="1" x14ac:dyDescent="0.25"/>
    <row r="2" spans="1:16" s="14" customFormat="1" x14ac:dyDescent="0.25"/>
    <row r="3" spans="1:16" s="14" customFormat="1" x14ac:dyDescent="0.25"/>
    <row r="4" spans="1:16" s="14" customFormat="1" ht="15.75" x14ac:dyDescent="0.25">
      <c r="L4" s="10"/>
      <c r="M4" s="10"/>
      <c r="N4" s="10"/>
      <c r="O4" s="10"/>
      <c r="P4" s="10"/>
    </row>
    <row r="5" spans="1:16" s="14" customFormat="1" ht="15.75" x14ac:dyDescent="0.25">
      <c r="L5" s="10"/>
      <c r="M5" s="10"/>
      <c r="N5" s="10"/>
      <c r="O5" s="10"/>
      <c r="P5" s="10"/>
    </row>
    <row r="6" spans="1:16" s="14" customFormat="1" ht="15.75" x14ac:dyDescent="0.25">
      <c r="L6" s="10"/>
      <c r="M6" s="10"/>
      <c r="N6" s="10"/>
      <c r="O6" s="10"/>
      <c r="P6" s="10"/>
    </row>
    <row r="7" spans="1:16" s="14" customFormat="1" ht="15.75" x14ac:dyDescent="0.25">
      <c r="L7" s="10"/>
      <c r="M7" s="10"/>
      <c r="N7" s="10"/>
      <c r="O7" s="10"/>
      <c r="P7" s="10"/>
    </row>
    <row r="8" spans="1:16" s="14" customFormat="1" ht="15.75" x14ac:dyDescent="0.25">
      <c r="B8" s="16"/>
      <c r="L8" s="10"/>
      <c r="M8" s="10"/>
      <c r="N8" s="10"/>
      <c r="O8" s="10"/>
      <c r="P8" s="10"/>
    </row>
    <row r="9" spans="1:16" s="14" customFormat="1" ht="32.25" customHeight="1" x14ac:dyDescent="0.25">
      <c r="A9" s="26"/>
      <c r="B9" s="27"/>
      <c r="C9" s="27"/>
      <c r="D9" s="27"/>
      <c r="E9" s="27"/>
      <c r="F9" s="27"/>
      <c r="G9" s="27"/>
      <c r="H9" s="27"/>
      <c r="L9" s="10"/>
      <c r="M9" s="10"/>
      <c r="N9" s="10"/>
      <c r="O9" s="10"/>
      <c r="P9" s="10"/>
    </row>
    <row r="10" spans="1:16" s="14" customFormat="1" ht="15.75" x14ac:dyDescent="0.25">
      <c r="L10" s="10"/>
      <c r="M10" s="10"/>
      <c r="N10" s="10"/>
      <c r="O10" s="10"/>
      <c r="P10" s="10"/>
    </row>
    <row r="11" spans="1:16" ht="15.75" x14ac:dyDescent="0.25">
      <c r="A11" s="24"/>
      <c r="B11" s="25"/>
      <c r="C11" s="14"/>
      <c r="D11" s="14"/>
      <c r="E11" s="14"/>
      <c r="F11" s="14"/>
      <c r="G11" s="14"/>
      <c r="H11" s="14"/>
      <c r="I11" s="14"/>
      <c r="J11" s="14"/>
      <c r="K11" s="14"/>
      <c r="L11" s="10"/>
      <c r="M11" s="10"/>
      <c r="N11" s="10"/>
      <c r="O11" s="10"/>
      <c r="P11" s="10"/>
    </row>
    <row r="12" spans="1:16" ht="35.25" customHeight="1" x14ac:dyDescent="0.25">
      <c r="A12" s="26"/>
      <c r="B12" s="27"/>
      <c r="C12" s="27"/>
      <c r="D12" s="27"/>
      <c r="E12" s="27"/>
      <c r="F12" s="27"/>
      <c r="G12" s="27"/>
      <c r="H12" s="28"/>
      <c r="I12" s="14"/>
      <c r="J12" s="14"/>
      <c r="K12" s="14"/>
      <c r="L12" s="10"/>
      <c r="M12" s="10"/>
      <c r="N12" s="10"/>
      <c r="O12" s="10"/>
      <c r="P12" s="10"/>
    </row>
    <row r="13" spans="1:16" s="14" customFormat="1" ht="16.5" customHeight="1" x14ac:dyDescent="0.25">
      <c r="A13" s="26"/>
      <c r="B13" s="27"/>
      <c r="C13" s="27"/>
      <c r="D13" s="27"/>
      <c r="E13" s="27"/>
      <c r="F13" s="27"/>
      <c r="G13" s="27"/>
      <c r="L13" s="10"/>
      <c r="M13" s="10"/>
      <c r="N13" s="10"/>
      <c r="O13" s="10"/>
      <c r="P13" s="10"/>
    </row>
    <row r="14" spans="1:16" ht="30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6" ht="15.75" x14ac:dyDescent="0.25">
      <c r="A15" s="10"/>
      <c r="B15" s="15"/>
      <c r="C15" s="15"/>
      <c r="D15" s="12"/>
      <c r="E15" s="10"/>
      <c r="F15" s="10"/>
      <c r="G15" s="10"/>
      <c r="H15" s="10"/>
      <c r="I15" s="10"/>
      <c r="J15" s="10"/>
    </row>
    <row r="16" spans="1:16" ht="27.75" customHeight="1" x14ac:dyDescent="0.25">
      <c r="A16" s="13"/>
      <c r="B16" s="1"/>
      <c r="C16" s="12"/>
      <c r="D16" s="10"/>
      <c r="E16" s="10"/>
      <c r="F16" s="10"/>
      <c r="G16" s="10"/>
      <c r="H16" s="17"/>
      <c r="I16" s="11"/>
      <c r="J16" s="10"/>
      <c r="K16" s="10"/>
    </row>
    <row r="17" spans="1:19" ht="35.25" customHeight="1" x14ac:dyDescent="0.25">
      <c r="A17" s="12"/>
      <c r="B17" s="1"/>
      <c r="C17" s="13"/>
      <c r="D17" s="11"/>
      <c r="E17" s="11"/>
      <c r="F17" s="11"/>
      <c r="G17" s="11"/>
      <c r="H17" s="11"/>
      <c r="I17" s="11"/>
      <c r="J17" s="11"/>
      <c r="K17" s="11"/>
    </row>
    <row r="18" spans="1:19" ht="38.25" customHeight="1" x14ac:dyDescent="0.25">
      <c r="A18" s="10"/>
      <c r="B18" s="1"/>
      <c r="C18" s="13"/>
      <c r="D18" s="9"/>
      <c r="E18" s="6"/>
      <c r="F18" s="6"/>
      <c r="G18" s="2"/>
    </row>
    <row r="19" spans="1:19" ht="16.5" customHeight="1" x14ac:dyDescent="0.25">
      <c r="A19" s="12"/>
      <c r="B19" s="14"/>
      <c r="C19" s="14"/>
      <c r="D19" s="14"/>
      <c r="E19" s="14"/>
      <c r="F19" s="4"/>
    </row>
    <row r="20" spans="1:19" ht="15.75" x14ac:dyDescent="0.25">
      <c r="A20" s="10"/>
      <c r="B20" s="14"/>
      <c r="C20" s="14"/>
      <c r="D20" s="14"/>
      <c r="E20" s="4"/>
    </row>
    <row r="21" spans="1:19" ht="34.5" customHeight="1" x14ac:dyDescent="0.25">
      <c r="A21" s="14"/>
      <c r="B21" s="14"/>
      <c r="C21" s="14"/>
      <c r="D21" s="10"/>
      <c r="E21" s="14"/>
    </row>
    <row r="22" spans="1:19" x14ac:dyDescent="0.25">
      <c r="A22" s="14"/>
      <c r="B22" s="14"/>
      <c r="C22" s="14"/>
      <c r="D22" s="14"/>
      <c r="E22" s="14"/>
    </row>
    <row r="23" spans="1:19" x14ac:dyDescent="0.25">
      <c r="A23" s="14"/>
      <c r="B23" s="14"/>
      <c r="C23" s="14"/>
      <c r="D23" s="14"/>
      <c r="E23" s="14"/>
    </row>
    <row r="24" spans="1:19" x14ac:dyDescent="0.25">
      <c r="A24" s="14"/>
      <c r="B24" s="14"/>
      <c r="C24" s="14"/>
      <c r="D24" s="14"/>
      <c r="E24" s="14"/>
    </row>
    <row r="25" spans="1:19" x14ac:dyDescent="0.25">
      <c r="A25" s="14"/>
      <c r="B25" s="14"/>
      <c r="C25" s="14"/>
      <c r="D25" s="14"/>
      <c r="E25" s="14"/>
    </row>
    <row r="26" spans="1:19" x14ac:dyDescent="0.25">
      <c r="A26" s="14"/>
      <c r="B26" s="14"/>
      <c r="C26" s="14"/>
      <c r="D26" s="14"/>
      <c r="E26" s="14"/>
    </row>
    <row r="27" spans="1:19" x14ac:dyDescent="0.25">
      <c r="A27" s="14"/>
      <c r="B27" s="14"/>
      <c r="C27" s="14"/>
      <c r="D27" s="14"/>
      <c r="E27" s="14"/>
    </row>
    <row r="28" spans="1:19" x14ac:dyDescent="0.25">
      <c r="E28" s="7"/>
      <c r="S28" s="4"/>
    </row>
    <row r="29" spans="1:19" x14ac:dyDescent="0.25">
      <c r="E29" s="7"/>
      <c r="F29" s="7"/>
      <c r="S29" s="4"/>
    </row>
    <row r="30" spans="1:19" ht="16.5" customHeight="1" x14ac:dyDescent="0.25">
      <c r="E30" s="7"/>
      <c r="S30" s="4"/>
    </row>
    <row r="31" spans="1:19" x14ac:dyDescent="0.25">
      <c r="E31" s="7"/>
      <c r="S31" s="4"/>
    </row>
    <row r="32" spans="1:19" x14ac:dyDescent="0.25">
      <c r="E32" s="7"/>
      <c r="S32" s="4"/>
    </row>
    <row r="33" spans="5:20" x14ac:dyDescent="0.25">
      <c r="E33" s="7"/>
      <c r="S33" s="4"/>
    </row>
    <row r="34" spans="5:20" x14ac:dyDescent="0.25">
      <c r="E34" s="7"/>
      <c r="S34" s="4"/>
    </row>
    <row r="35" spans="5:20" x14ac:dyDescent="0.25">
      <c r="E35" s="7"/>
      <c r="S35" s="4"/>
      <c r="T35" s="5"/>
    </row>
    <row r="36" spans="5:20" x14ac:dyDescent="0.25">
      <c r="E36" s="7"/>
      <c r="S36" s="4"/>
    </row>
    <row r="37" spans="5:20" x14ac:dyDescent="0.25">
      <c r="E37" s="7"/>
      <c r="S37" s="4"/>
    </row>
    <row r="38" spans="5:20" x14ac:dyDescent="0.25">
      <c r="E38" s="7"/>
      <c r="S38" s="4"/>
    </row>
    <row r="39" spans="5:20" x14ac:dyDescent="0.25">
      <c r="E39" s="7"/>
      <c r="S39" s="4"/>
    </row>
    <row r="40" spans="5:20" x14ac:dyDescent="0.25">
      <c r="E40" s="7"/>
      <c r="S40" s="4"/>
    </row>
    <row r="41" spans="5:20" x14ac:dyDescent="0.25">
      <c r="E41" s="7"/>
      <c r="S41" s="4"/>
    </row>
    <row r="42" spans="5:20" x14ac:dyDescent="0.25">
      <c r="E42" s="7"/>
      <c r="S42" s="4"/>
    </row>
    <row r="43" spans="5:20" x14ac:dyDescent="0.25">
      <c r="E43" s="7"/>
      <c r="S43" s="4"/>
    </row>
    <row r="44" spans="5:20" x14ac:dyDescent="0.25">
      <c r="E44" s="7"/>
      <c r="S44" s="4"/>
    </row>
    <row r="45" spans="5:20" x14ac:dyDescent="0.25">
      <c r="E45" s="7"/>
      <c r="S45" s="4"/>
    </row>
    <row r="46" spans="5:20" x14ac:dyDescent="0.25">
      <c r="E46" s="7"/>
      <c r="S46" s="4"/>
    </row>
    <row r="47" spans="5:20" x14ac:dyDescent="0.25">
      <c r="E47" s="7"/>
      <c r="S47" s="4"/>
    </row>
    <row r="48" spans="5:20" x14ac:dyDescent="0.25">
      <c r="E48" s="7"/>
      <c r="S48" s="4"/>
    </row>
    <row r="49" spans="5:19" x14ac:dyDescent="0.25">
      <c r="E49" s="7"/>
      <c r="S49" s="4"/>
    </row>
    <row r="50" spans="5:19" x14ac:dyDescent="0.25">
      <c r="E50" s="7"/>
      <c r="S50" s="4"/>
    </row>
    <row r="51" spans="5:19" x14ac:dyDescent="0.25">
      <c r="E51" s="7"/>
    </row>
    <row r="52" spans="5:19" x14ac:dyDescent="0.25">
      <c r="E52" s="7"/>
    </row>
    <row r="53" spans="5:19" x14ac:dyDescent="0.25">
      <c r="E53" s="7"/>
    </row>
    <row r="54" spans="5:19" x14ac:dyDescent="0.25">
      <c r="E54" s="7"/>
    </row>
    <row r="55" spans="5:19" x14ac:dyDescent="0.25">
      <c r="E55" s="7"/>
    </row>
    <row r="56" spans="5:19" x14ac:dyDescent="0.25">
      <c r="E56" s="7"/>
    </row>
    <row r="57" spans="5:19" x14ac:dyDescent="0.25">
      <c r="E57" s="7"/>
    </row>
    <row r="58" spans="5:19" x14ac:dyDescent="0.25">
      <c r="E58" s="7"/>
    </row>
    <row r="59" spans="5:19" x14ac:dyDescent="0.25">
      <c r="E59" s="7"/>
    </row>
    <row r="60" spans="5:19" x14ac:dyDescent="0.25">
      <c r="E60" s="7"/>
    </row>
    <row r="61" spans="5:19" x14ac:dyDescent="0.25">
      <c r="E61" s="7"/>
    </row>
    <row r="62" spans="5:19" x14ac:dyDescent="0.25">
      <c r="E62" s="7"/>
    </row>
    <row r="63" spans="5:19" x14ac:dyDescent="0.25">
      <c r="E63" s="7"/>
    </row>
    <row r="64" spans="5:19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</sheetData>
  <sheetProtection algorithmName="SHA-512" hashValue="Z5+7uFzkrgwfnFIO5cqFWmBuhu44i6ekThHrPSre0U64eIizO3PskYD+BtI+pgoZ7+YZYpsk45TR7b7a4htOnQ==" saltValue="ldNc1Vp8Hx0u91cRUl1+eA==" spinCount="100000" sheet="1" objects="1" scenarios="1" selectLockedCells="1" selectUnlockedCells="1"/>
  <mergeCells count="3">
    <mergeCell ref="A9:H9"/>
    <mergeCell ref="A13:G13"/>
    <mergeCell ref="A12:H1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550D80B7-77F1-4EF6-B8C5-69A655338BF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Mouse Calculator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Schell</dc:creator>
  <cp:lastModifiedBy>Trevor Schell</cp:lastModifiedBy>
  <cp:lastPrinted>2020-12-04T16:27:36Z</cp:lastPrinted>
  <dcterms:created xsi:type="dcterms:W3CDTF">2020-11-26T20:45:44Z</dcterms:created>
  <dcterms:modified xsi:type="dcterms:W3CDTF">2021-12-02T13:18:51Z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{550D80B7-77F1-4EF6-B8C5-69A655338BFA}</vt:lpwstr>
  </property>
</Properties>
</file>